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90" yWindow="45" windowWidth="15240" windowHeight="12255" tabRatio="792" activeTab="7"/>
  </bookViews>
  <sheets>
    <sheet name="Debt Outstanding" sheetId="1" r:id="rId1"/>
    <sheet name="Foreign Currency" sheetId="4" r:id="rId2"/>
    <sheet name="Remaining life foreign currency" sheetId="6" r:id="rId3"/>
    <sheet name="Redemptions foreign currency" sheetId="7" r:id="rId4"/>
    <sheet name="Remaining life EUR" sheetId="2" r:id="rId5"/>
    <sheet name="Redemptions EUR" sheetId="3" r:id="rId6"/>
    <sheet name="Swaps in buckets" sheetId="5" r:id="rId7"/>
    <sheet name="Repurchased bonds" sheetId="9" r:id="rId8"/>
    <sheet name="Blad1" sheetId="8" r:id="rId9"/>
  </sheets>
  <definedNames>
    <definedName name="_xlnm.Print_Area" localSheetId="0">'Debt Outstanding'!$A$2:$C$72</definedName>
    <definedName name="_xlnm.Print_Area" localSheetId="5">'Redemptions EUR'!$A$1:$I$35</definedName>
    <definedName name="_xlnm.Print_Area" localSheetId="3">'Redemptions foreign currency'!$A$1:$I$36</definedName>
    <definedName name="_xlnm.Print_Area" localSheetId="4">'Remaining life EUR'!$A$1:$H$27</definedName>
    <definedName name="_xlnm.Print_Area" localSheetId="2">'Remaining life foreign currency'!$A$1:$I$24</definedName>
    <definedName name="_xlnm.Print_Area" localSheetId="7">'Repurchased bonds'!$A$1:$H$29</definedName>
    <definedName name="_xlnm.Print_Area" localSheetId="6">'Swaps in buckets'!$A$1:$H$29</definedName>
  </definedNames>
  <calcPr calcId="125725"/>
</workbook>
</file>

<file path=xl/calcChain.xml><?xml version="1.0" encoding="utf-8"?>
<calcChain xmlns="http://schemas.openxmlformats.org/spreadsheetml/2006/main">
  <c r="B68" i="1"/>
  <c r="G9" i="2" l="1"/>
  <c r="C33" i="1" l="1"/>
  <c r="E10" i="9" l="1"/>
  <c r="D10"/>
  <c r="E15" i="2"/>
  <c r="C54" i="1" l="1"/>
  <c r="B66" s="1"/>
  <c r="C33" i="7" l="1"/>
  <c r="B63" i="1" l="1"/>
  <c r="E6" i="2" l="1"/>
  <c r="E7"/>
  <c r="E8"/>
  <c r="E9"/>
  <c r="E10"/>
  <c r="E11"/>
  <c r="E12"/>
  <c r="E13"/>
  <c r="E14"/>
  <c r="E16"/>
  <c r="E5"/>
  <c r="G15" i="6" l="1"/>
  <c r="F15"/>
  <c r="E13" l="1"/>
  <c r="E12"/>
  <c r="E11"/>
  <c r="E10"/>
  <c r="E9"/>
  <c r="E8"/>
  <c r="E7"/>
  <c r="E6"/>
  <c r="L58" i="4"/>
  <c r="B64" i="1" s="1"/>
  <c r="D58" i="4"/>
  <c r="C45" i="1"/>
  <c r="B65" s="1"/>
  <c r="F18" i="2"/>
  <c r="G18"/>
  <c r="B70" i="1" l="1"/>
  <c r="E15" i="6"/>
  <c r="E18" i="2"/>
</calcChain>
</file>

<file path=xl/sharedStrings.xml><?xml version="1.0" encoding="utf-8"?>
<sst xmlns="http://schemas.openxmlformats.org/spreadsheetml/2006/main" count="215" uniqueCount="140">
  <si>
    <t>Isin code</t>
  </si>
  <si>
    <t>Loan</t>
  </si>
  <si>
    <t>NL0000102325</t>
  </si>
  <si>
    <t>3,75 pct DSL 2004 due 15 July 2014</t>
  </si>
  <si>
    <t>NL0000102242</t>
  </si>
  <si>
    <t>3,25 pct DSL 2005 due 15 July 2015</t>
  </si>
  <si>
    <t>NL0000102077</t>
  </si>
  <si>
    <t>7,50 pct DSL 1993 due 15 January 2023</t>
  </si>
  <si>
    <t>NL0000102317</t>
  </si>
  <si>
    <t>5,50 pct DSL 1998 due 15 January 2028</t>
  </si>
  <si>
    <t>NL0000102234</t>
  </si>
  <si>
    <t>4,00 pct DSL 2005 due 15 January 2037</t>
  </si>
  <si>
    <t>DTC</t>
  </si>
  <si>
    <t>Cash</t>
  </si>
  <si>
    <t>DTC outstanding</t>
  </si>
  <si>
    <t>Private Loans outstanding</t>
  </si>
  <si>
    <t>Total</t>
  </si>
  <si>
    <t>DSL</t>
  </si>
  <si>
    <t>Private loan</t>
  </si>
  <si>
    <t>&lt;</t>
  </si>
  <si>
    <t>No fixed maturity</t>
  </si>
  <si>
    <t>Average remaining life DSL</t>
  </si>
  <si>
    <t>Average coupon DSL</t>
  </si>
  <si>
    <t xml:space="preserve">Years   </t>
  </si>
  <si>
    <t>Year</t>
  </si>
  <si>
    <t>Redemptions</t>
  </si>
  <si>
    <t>NL0000102275</t>
  </si>
  <si>
    <t>3,75 pct DSL 2006 due 15 January 2023</t>
  </si>
  <si>
    <t>NL0000102283</t>
  </si>
  <si>
    <t>4,00 pct DSL 2006 due 15 July 2016</t>
  </si>
  <si>
    <t>4,50 pct DSL 2007 due 15 July 2017</t>
  </si>
  <si>
    <t>NL0006007239</t>
  </si>
  <si>
    <t>NL0006227316</t>
  </si>
  <si>
    <t>4,00 pct DSL 2008 due 15 July 2018</t>
  </si>
  <si>
    <t>NL0009086115</t>
  </si>
  <si>
    <t>4,00 pct DSL 2009 due 15 July 2019</t>
  </si>
  <si>
    <t>Maturity date</t>
  </si>
  <si>
    <t>Currency</t>
  </si>
  <si>
    <t>Amount</t>
  </si>
  <si>
    <t>USD</t>
  </si>
  <si>
    <t>NL0009213651</t>
  </si>
  <si>
    <t>2,75 pct DSL 2009 due 15 January 2015</t>
  </si>
  <si>
    <t>NL0009348242</t>
  </si>
  <si>
    <t>3,50 pct DSL 2010 due 15 July 2020</t>
  </si>
  <si>
    <t>NL0009446418</t>
  </si>
  <si>
    <t>3,75 pct DSL 2010 due 15 January 2042</t>
  </si>
  <si>
    <t>Bucket</t>
  </si>
  <si>
    <t>(year of maturity)</t>
  </si>
  <si>
    <t>Net nominal</t>
  </si>
  <si>
    <t>(net)</t>
  </si>
  <si>
    <t>*</t>
  </si>
  <si>
    <t>Receiver swaps are swap contracts in which the Dutch State receives</t>
  </si>
  <si>
    <t>a long-term fixed interest rate and pays a short-term floating interest rate.</t>
  </si>
  <si>
    <t>Payer swaps are swap contracts in which the Dutch State pays a long-term</t>
  </si>
  <si>
    <r>
      <t>Pay or receive</t>
    </r>
    <r>
      <rPr>
        <b/>
        <sz val="14"/>
        <rFont val="Arial"/>
        <family val="2"/>
      </rPr>
      <t>*</t>
    </r>
  </si>
  <si>
    <t>Pay</t>
  </si>
  <si>
    <t>Receive</t>
  </si>
  <si>
    <t>amount in mln</t>
  </si>
  <si>
    <t>fixed interest rate and receives a short-term floating interest rate.</t>
  </si>
  <si>
    <t>NL0009712470</t>
  </si>
  <si>
    <t>3,25 pct DSL 2011 due 15 July 2021</t>
  </si>
  <si>
    <t>NL0009819671</t>
  </si>
  <si>
    <t>2,50 pct DSL 2011 due 15 January 2017</t>
  </si>
  <si>
    <t>}</t>
  </si>
  <si>
    <t>Of which stripped</t>
  </si>
  <si>
    <t>NL0010055703</t>
  </si>
  <si>
    <t>0,75 pct DSL 2012 due 15 April 2015</t>
  </si>
  <si>
    <t>NL0010060257</t>
  </si>
  <si>
    <t>XS0749484217</t>
  </si>
  <si>
    <t>1,00 pct DSL USD 2012 due 24 February 2017</t>
  </si>
  <si>
    <t>2,25 pct DSL 2012 due 15 July 2022</t>
  </si>
  <si>
    <t>NL0010071189</t>
  </si>
  <si>
    <t>2,50 pct DSL 2012 due 15 January 2033</t>
  </si>
  <si>
    <t>NL0010200606</t>
  </si>
  <si>
    <t>1,25 pct DSL 2012 due 15 January 2018</t>
  </si>
  <si>
    <t>Total outstanding #</t>
  </si>
  <si>
    <t>XS0827695361</t>
  </si>
  <si>
    <t>0,25 pct DSL USD 2012 due 12 September 2015</t>
  </si>
  <si>
    <t>Amount outstanding in EUR</t>
  </si>
  <si>
    <t>DSL outstanding</t>
  </si>
  <si>
    <t>ECP outstanding</t>
  </si>
  <si>
    <t>DSL outstanding in foreign currency</t>
  </si>
  <si>
    <t>ECP outstanding in foreign currency</t>
  </si>
  <si>
    <t>EUR</t>
  </si>
  <si>
    <t>(initial currency EUR)</t>
  </si>
  <si>
    <t>*     Debt of the Netherlands Antilles taken over by the Netherlands</t>
  </si>
  <si>
    <t>(Private loans and DSL outstanding in foreign currency)</t>
  </si>
  <si>
    <t>Private Loans</t>
  </si>
  <si>
    <t>NL0010364139</t>
  </si>
  <si>
    <t>0,00 pct DSL 2013 due 15 April 2016</t>
  </si>
  <si>
    <t>NL0010418810</t>
  </si>
  <si>
    <t>1,75 pct DSL 2013 due 15 July 2023</t>
  </si>
  <si>
    <t>Amount in EUR</t>
  </si>
  <si>
    <t>NL0000006286</t>
  </si>
  <si>
    <t>2 1/2 pct Grootboek</t>
  </si>
  <si>
    <t>NL0000002707</t>
  </si>
  <si>
    <t>3 1/2 pct Grootboek</t>
  </si>
  <si>
    <t>NL0000004802</t>
  </si>
  <si>
    <t>3 pct Grootboek</t>
  </si>
  <si>
    <t>NL0010514246</t>
  </si>
  <si>
    <t>1,25 pct DSL 2013 due 15 January 2019</t>
  </si>
  <si>
    <t>NL0010524427</t>
  </si>
  <si>
    <t>DTC 2014-06-30</t>
  </si>
  <si>
    <t>NL0010610283</t>
  </si>
  <si>
    <t>DTC 2014-05-30</t>
  </si>
  <si>
    <t>NL0010661930</t>
  </si>
  <si>
    <t>0,50 pct DSL 2014 due 15 April 2017</t>
  </si>
  <si>
    <t>NL0010661880</t>
  </si>
  <si>
    <t>DTC 2015-01-06</t>
  </si>
  <si>
    <t>ECP EUR</t>
  </si>
  <si>
    <t>NL0010721999</t>
  </si>
  <si>
    <t>2,75 pct DSL due 15 January 2047</t>
  </si>
  <si>
    <t>NL0010696662</t>
  </si>
  <si>
    <t>DTC 2014-07-31</t>
  </si>
  <si>
    <t>NL0010721809</t>
  </si>
  <si>
    <t>DTC 2014-08-29</t>
  </si>
  <si>
    <t>DSL FOREIGN CURRENCY outstanding at the end of February 2014</t>
  </si>
  <si>
    <t>Repurchase of bonds in 2014</t>
  </si>
  <si>
    <t>Total 2014</t>
  </si>
  <si>
    <t>NL0010733424</t>
  </si>
  <si>
    <t>2,00 pct DSL 2014 due 15 July 2024</t>
  </si>
  <si>
    <t>NL0010730636</t>
  </si>
  <si>
    <t>DTC 2014-09-30</t>
  </si>
  <si>
    <r>
      <t>Private Loans outstanding in foreign currency</t>
    </r>
    <r>
      <rPr>
        <b/>
        <sz val="12"/>
        <rFont val="Arial"/>
        <family val="2"/>
      </rPr>
      <t>*</t>
    </r>
  </si>
  <si>
    <t>March 2014</t>
  </si>
  <si>
    <t>Interest rate swaps position at the end of April 2014</t>
  </si>
  <si>
    <t>Redemption at the end of April 2014 in millions of euros</t>
  </si>
  <si>
    <t>Amount redeemable next month (05-2014) in millions of euros</t>
  </si>
  <si>
    <t xml:space="preserve">Remaining life at the end of April 2014 in EUR </t>
  </si>
  <si>
    <t>Key figures at the end of April 2014 in EUR</t>
  </si>
  <si>
    <t>Remaining life at the end of April 2014 in EUR</t>
  </si>
  <si>
    <t>ECP FOREIGN CURRENCY outstanding at the end of April 2014</t>
  </si>
  <si>
    <t>DSL outstanding at the end of April 2014</t>
  </si>
  <si>
    <t>NL0010762050</t>
  </si>
  <si>
    <t>DTC 2014-10-31</t>
  </si>
  <si>
    <t>DTC outstanding at the end of April 2014</t>
  </si>
  <si>
    <t>NL0010721940</t>
  </si>
  <si>
    <t>ECP EUR outstanding at the end of April 2014</t>
  </si>
  <si>
    <t>Key figures at the end of April 2014</t>
  </si>
  <si>
    <t>#     Excluding collateral received (EUR 12,0 bln at the end of the month)</t>
  </si>
</sst>
</file>

<file path=xl/styles.xml><?xml version="1.0" encoding="utf-8"?>
<styleSheet xmlns="http://schemas.openxmlformats.org/spreadsheetml/2006/main">
  <numFmts count="16">
    <numFmt numFmtId="43" formatCode="_ * #,##0.00_ ;_ * \-#,##0.00_ ;_ * &quot;-&quot;??_ ;_ @_ "/>
    <numFmt numFmtId="164" formatCode="_-* #,##0.00_-;_-* #,##0.00\-;_-* &quot;-&quot;??_-;_-@_-"/>
    <numFmt numFmtId="165" formatCode="#,##0;#,##0\-"/>
    <numFmt numFmtId="166" formatCode="_-* #,##0.0_-;_-* #,##0.0\-;_-* &quot;-&quot;??_-;_-@_-"/>
    <numFmt numFmtId="167" formatCode="_-* #,##0_-;_-* #,##0\-;_-* &quot;-&quot;??_-;_-@_-"/>
    <numFmt numFmtId="168" formatCode="_-* #,##0.0_-;_-* #,##0.0\-;_-* &quot;-&quot;?_-;_-@_-"/>
    <numFmt numFmtId="169" formatCode="#,##0.0"/>
    <numFmt numFmtId="170" formatCode="#,##0.00;#,##0.00\-"/>
    <numFmt numFmtId="171" formatCode="\ dd\-mm\-yyyy"/>
    <numFmt numFmtId="172" formatCode="dd/mm/yyyy"/>
    <numFmt numFmtId="173" formatCode="0.00000000000"/>
    <numFmt numFmtId="174" formatCode="#,##0.0;#,##0.0\-"/>
    <numFmt numFmtId="175" formatCode="dd\-mm\-yyyy"/>
    <numFmt numFmtId="176" formatCode="0.000"/>
    <numFmt numFmtId="177" formatCode="#,##0.000"/>
    <numFmt numFmtId="178" formatCode="_-* #,##0.000_-;_-* #,##0.000\-;_-* &quot;-&quot;??_-;_-@_-"/>
  </numFmts>
  <fonts count="17">
    <font>
      <sz val="10"/>
      <name val="Arial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20"/>
      <name val="Verdana"/>
      <family val="2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5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25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4" fillId="0" borderId="0">
      <alignment vertical="top"/>
    </xf>
    <xf numFmtId="0" fontId="4" fillId="0" borderId="0">
      <alignment vertical="top"/>
    </xf>
    <xf numFmtId="0" fontId="4" fillId="0" borderId="0">
      <alignment vertical="top"/>
    </xf>
  </cellStyleXfs>
  <cellXfs count="177">
    <xf numFmtId="0" fontId="0" fillId="0" borderId="0" xfId="0"/>
    <xf numFmtId="0" fontId="2" fillId="2" borderId="0" xfId="0" applyFont="1" applyFill="1"/>
    <xf numFmtId="0" fontId="0" fillId="2" borderId="0" xfId="0" applyFill="1"/>
    <xf numFmtId="0" fontId="3" fillId="2" borderId="0" xfId="0" applyFont="1" applyFill="1"/>
    <xf numFmtId="3" fontId="4" fillId="2" borderId="0" xfId="0" applyNumberFormat="1" applyFont="1" applyFill="1"/>
    <xf numFmtId="0" fontId="3" fillId="2" borderId="0" xfId="0" applyFont="1" applyFill="1" applyAlignment="1">
      <alignment horizontal="right" vertical="top"/>
    </xf>
    <xf numFmtId="0" fontId="6" fillId="3" borderId="0" xfId="0" applyFont="1" applyFill="1"/>
    <xf numFmtId="0" fontId="0" fillId="3" borderId="0" xfId="0" applyFill="1"/>
    <xf numFmtId="0" fontId="0" fillId="3" borderId="0" xfId="0" applyFill="1" applyAlignment="1">
      <alignment horizontal="center"/>
    </xf>
    <xf numFmtId="0" fontId="7" fillId="3" borderId="0" xfId="0" applyFont="1" applyFill="1" applyAlignment="1">
      <alignment horizontal="right"/>
    </xf>
    <xf numFmtId="0" fontId="7" fillId="3" borderId="0" xfId="0" applyFont="1" applyFill="1"/>
    <xf numFmtId="165" fontId="3" fillId="3" borderId="0" xfId="0" applyNumberFormat="1" applyFont="1" applyFill="1"/>
    <xf numFmtId="3" fontId="7" fillId="3" borderId="0" xfId="0" applyNumberFormat="1" applyFont="1" applyFill="1"/>
    <xf numFmtId="0" fontId="7" fillId="2" borderId="0" xfId="0" applyFont="1" applyFill="1"/>
    <xf numFmtId="165" fontId="0" fillId="3" borderId="0" xfId="0" applyNumberFormat="1" applyFill="1"/>
    <xf numFmtId="4" fontId="0" fillId="2" borderId="0" xfId="0" applyNumberFormat="1" applyFill="1"/>
    <xf numFmtId="166" fontId="4" fillId="2" borderId="0" xfId="1" applyNumberFormat="1" applyFont="1" applyFill="1" applyAlignment="1">
      <alignment vertical="top"/>
    </xf>
    <xf numFmtId="167" fontId="4" fillId="2" borderId="0" xfId="1" applyNumberFormat="1" applyFont="1" applyFill="1" applyAlignment="1">
      <alignment vertical="top"/>
    </xf>
    <xf numFmtId="165" fontId="4" fillId="2" borderId="0" xfId="4" applyNumberFormat="1" applyFont="1" applyFill="1" applyAlignment="1"/>
    <xf numFmtId="165" fontId="4" fillId="2" borderId="0" xfId="3" applyNumberFormat="1" applyFont="1" applyFill="1">
      <alignment vertical="top"/>
    </xf>
    <xf numFmtId="167" fontId="3" fillId="2" borderId="0" xfId="1" applyNumberFormat="1" applyFont="1" applyFill="1"/>
    <xf numFmtId="0" fontId="4" fillId="2" borderId="0" xfId="2" applyFont="1" applyFill="1">
      <alignment vertical="top"/>
    </xf>
    <xf numFmtId="167" fontId="0" fillId="2" borderId="0" xfId="0" applyNumberFormat="1" applyFill="1"/>
    <xf numFmtId="169" fontId="4" fillId="3" borderId="0" xfId="0" applyNumberFormat="1" applyFont="1" applyFill="1" applyBorder="1"/>
    <xf numFmtId="164" fontId="0" fillId="3" borderId="0" xfId="1" applyFont="1" applyFill="1"/>
    <xf numFmtId="167" fontId="9" fillId="2" borderId="0" xfId="1" applyNumberFormat="1" applyFont="1" applyFill="1" applyAlignment="1">
      <alignment vertical="top"/>
    </xf>
    <xf numFmtId="0" fontId="0" fillId="3" borderId="0" xfId="0" applyNumberFormat="1" applyFill="1" applyAlignment="1">
      <alignment horizontal="left"/>
    </xf>
    <xf numFmtId="165" fontId="9" fillId="2" borderId="0" xfId="3" applyNumberFormat="1" applyFont="1" applyFill="1" applyAlignment="1"/>
    <xf numFmtId="167" fontId="7" fillId="2" borderId="0" xfId="0" applyNumberFormat="1" applyFont="1" applyFill="1"/>
    <xf numFmtId="14" fontId="4" fillId="2" borderId="0" xfId="2" applyNumberFormat="1" applyFill="1" applyAlignment="1">
      <alignment horizontal="left"/>
    </xf>
    <xf numFmtId="0" fontId="10" fillId="2" borderId="0" xfId="0" applyFont="1" applyFill="1"/>
    <xf numFmtId="49" fontId="9" fillId="2" borderId="0" xfId="2" applyNumberFormat="1" applyFont="1" applyFill="1" applyAlignment="1"/>
    <xf numFmtId="14" fontId="9" fillId="2" borderId="0" xfId="2" applyNumberFormat="1" applyFont="1" applyFill="1" applyAlignment="1">
      <alignment horizontal="left"/>
    </xf>
    <xf numFmtId="167" fontId="7" fillId="2" borderId="0" xfId="1" applyNumberFormat="1" applyFont="1" applyFill="1" applyAlignment="1">
      <alignment vertical="top"/>
    </xf>
    <xf numFmtId="0" fontId="7" fillId="0" borderId="0" xfId="0" applyFont="1"/>
    <xf numFmtId="164" fontId="0" fillId="0" borderId="0" xfId="1" applyFont="1"/>
    <xf numFmtId="0" fontId="0" fillId="0" borderId="0" xfId="0" applyFill="1"/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1" applyFont="1"/>
    <xf numFmtId="164" fontId="11" fillId="0" borderId="0" xfId="1" applyFont="1"/>
    <xf numFmtId="164" fontId="0" fillId="0" borderId="0" xfId="0" applyNumberFormat="1"/>
    <xf numFmtId="170" fontId="4" fillId="0" borderId="0" xfId="0" applyNumberFormat="1" applyFont="1"/>
    <xf numFmtId="164" fontId="0" fillId="2" borderId="0" xfId="1" applyFont="1" applyFill="1"/>
    <xf numFmtId="167" fontId="11" fillId="2" borderId="0" xfId="0" applyNumberFormat="1" applyFont="1" applyFill="1"/>
    <xf numFmtId="0" fontId="12" fillId="3" borderId="0" xfId="0" applyFont="1" applyFill="1"/>
    <xf numFmtId="168" fontId="12" fillId="3" borderId="0" xfId="0" applyNumberFormat="1" applyFont="1" applyFill="1"/>
    <xf numFmtId="0" fontId="1" fillId="3" borderId="0" xfId="0" applyFont="1" applyFill="1"/>
    <xf numFmtId="166" fontId="1" fillId="2" borderId="0" xfId="1" applyNumberFormat="1" applyFont="1" applyFill="1" applyAlignment="1">
      <alignment horizontal="right" vertical="top"/>
    </xf>
    <xf numFmtId="0" fontId="13" fillId="3" borderId="0" xfId="0" applyFont="1" applyFill="1"/>
    <xf numFmtId="166" fontId="13" fillId="3" borderId="0" xfId="1" applyNumberFormat="1" applyFont="1" applyFill="1"/>
    <xf numFmtId="166" fontId="1" fillId="3" borderId="0" xfId="1" applyNumberFormat="1" applyFont="1" applyFill="1"/>
    <xf numFmtId="0" fontId="5" fillId="2" borderId="0" xfId="0" applyFont="1" applyFill="1"/>
    <xf numFmtId="0" fontId="11" fillId="0" borderId="0" xfId="0" applyFont="1"/>
    <xf numFmtId="0" fontId="11" fillId="0" borderId="0" xfId="0" applyFont="1" applyAlignment="1">
      <alignment horizontal="center"/>
    </xf>
    <xf numFmtId="172" fontId="0" fillId="0" borderId="0" xfId="0" applyNumberFormat="1" applyAlignment="1">
      <alignment horizontal="center"/>
    </xf>
    <xf numFmtId="172" fontId="7" fillId="0" borderId="0" xfId="0" applyNumberFormat="1" applyFont="1" applyAlignment="1">
      <alignment horizontal="center"/>
    </xf>
    <xf numFmtId="172" fontId="11" fillId="0" borderId="0" xfId="0" applyNumberFormat="1" applyFont="1" applyAlignment="1">
      <alignment horizontal="center"/>
    </xf>
    <xf numFmtId="172" fontId="11" fillId="2" borderId="0" xfId="2" applyNumberFormat="1" applyFont="1" applyFill="1" applyAlignment="1">
      <alignment horizontal="left"/>
    </xf>
    <xf numFmtId="0" fontId="7" fillId="3" borderId="0" xfId="0" applyNumberFormat="1" applyFont="1" applyFill="1" applyAlignment="1">
      <alignment horizontal="left"/>
    </xf>
    <xf numFmtId="165" fontId="7" fillId="2" borderId="0" xfId="3" applyNumberFormat="1" applyFont="1" applyFill="1" applyAlignment="1">
      <alignment horizontal="right"/>
    </xf>
    <xf numFmtId="0" fontId="14" fillId="3" borderId="0" xfId="0" applyFont="1" applyFill="1" applyAlignment="1">
      <alignment horizontal="right"/>
    </xf>
    <xf numFmtId="0" fontId="0" fillId="3" borderId="0" xfId="0" applyFill="1" applyAlignment="1">
      <alignment horizontal="left"/>
    </xf>
    <xf numFmtId="0" fontId="7" fillId="3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1" fillId="3" borderId="0" xfId="0" applyFont="1" applyFill="1" applyAlignment="1">
      <alignment horizontal="left"/>
    </xf>
    <xf numFmtId="165" fontId="0" fillId="3" borderId="0" xfId="0" applyNumberFormat="1" applyFill="1" applyAlignment="1">
      <alignment horizontal="right"/>
    </xf>
    <xf numFmtId="3" fontId="11" fillId="3" borderId="0" xfId="0" applyNumberFormat="1" applyFont="1" applyFill="1"/>
    <xf numFmtId="173" fontId="0" fillId="2" borderId="0" xfId="0" applyNumberFormat="1" applyFill="1"/>
    <xf numFmtId="43" fontId="0" fillId="2" borderId="0" xfId="0" applyNumberFormat="1" applyFill="1"/>
    <xf numFmtId="167" fontId="0" fillId="2" borderId="0" xfId="1" applyNumberFormat="1" applyFont="1" applyFill="1"/>
    <xf numFmtId="4" fontId="0" fillId="3" borderId="0" xfId="0" applyNumberFormat="1" applyFill="1"/>
    <xf numFmtId="14" fontId="0" fillId="2" borderId="0" xfId="0" applyNumberFormat="1" applyFill="1"/>
    <xf numFmtId="1" fontId="0" fillId="2" borderId="0" xfId="0" applyNumberFormat="1" applyFill="1"/>
    <xf numFmtId="0" fontId="9" fillId="0" borderId="0" xfId="0" applyFont="1"/>
    <xf numFmtId="17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166" fontId="7" fillId="2" borderId="0" xfId="1" applyNumberFormat="1" applyFont="1" applyFill="1" applyAlignment="1">
      <alignment horizontal="right" vertical="top"/>
    </xf>
    <xf numFmtId="0" fontId="9" fillId="2" borderId="0" xfId="0" applyFont="1" applyFill="1"/>
    <xf numFmtId="164" fontId="9" fillId="0" borderId="0" xfId="1" applyFont="1"/>
    <xf numFmtId="0" fontId="9" fillId="3" borderId="0" xfId="0" applyFont="1" applyFill="1"/>
    <xf numFmtId="167" fontId="7" fillId="2" borderId="0" xfId="1" applyNumberFormat="1" applyFont="1" applyFill="1"/>
    <xf numFmtId="165" fontId="9" fillId="2" borderId="0" xfId="4" applyNumberFormat="1" applyFont="1" applyFill="1" applyAlignment="1"/>
    <xf numFmtId="172" fontId="11" fillId="0" borderId="0" xfId="0" applyNumberFormat="1" applyFont="1" applyAlignment="1">
      <alignment horizontal="left"/>
    </xf>
    <xf numFmtId="166" fontId="9" fillId="3" borderId="0" xfId="1" applyNumberFormat="1" applyFont="1" applyFill="1" applyAlignment="1"/>
    <xf numFmtId="4" fontId="0" fillId="0" borderId="0" xfId="0" applyNumberFormat="1"/>
    <xf numFmtId="0" fontId="7" fillId="2" borderId="0" xfId="0" applyFont="1" applyFill="1" applyAlignment="1">
      <alignment horizontal="right"/>
    </xf>
    <xf numFmtId="4" fontId="7" fillId="0" borderId="0" xfId="0" applyNumberFormat="1" applyFont="1"/>
    <xf numFmtId="0" fontId="0" fillId="2" borderId="0" xfId="0" applyNumberFormat="1" applyFill="1" applyAlignment="1">
      <alignment horizontal="left"/>
    </xf>
    <xf numFmtId="0" fontId="7" fillId="2" borderId="0" xfId="0" applyFont="1" applyFill="1" applyAlignment="1">
      <alignment horizontal="center"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center" vertical="top"/>
    </xf>
    <xf numFmtId="164" fontId="4" fillId="0" borderId="0" xfId="1" applyFont="1" applyAlignment="1">
      <alignment vertical="top"/>
    </xf>
    <xf numFmtId="164" fontId="7" fillId="0" borderId="0" xfId="1" applyFont="1" applyAlignment="1">
      <alignment horizontal="right"/>
    </xf>
    <xf numFmtId="165" fontId="1" fillId="2" borderId="0" xfId="4" applyNumberFormat="1" applyFont="1" applyFill="1" applyAlignment="1"/>
    <xf numFmtId="165" fontId="16" fillId="2" borderId="0" xfId="3" applyNumberFormat="1" applyFont="1" applyFill="1">
      <alignment vertical="top"/>
    </xf>
    <xf numFmtId="165" fontId="1" fillId="3" borderId="0" xfId="0" applyNumberFormat="1" applyFont="1" applyFill="1"/>
    <xf numFmtId="165" fontId="7" fillId="3" borderId="0" xfId="0" applyNumberFormat="1" applyFont="1" applyFill="1"/>
    <xf numFmtId="165" fontId="1" fillId="2" borderId="0" xfId="3" applyNumberFormat="1" applyFont="1" applyFill="1">
      <alignment vertical="top"/>
    </xf>
    <xf numFmtId="3" fontId="0" fillId="3" borderId="0" xfId="0" applyNumberFormat="1" applyFill="1"/>
    <xf numFmtId="0" fontId="0" fillId="0" borderId="0" xfId="0" applyAlignment="1">
      <alignment vertical="top"/>
    </xf>
    <xf numFmtId="14" fontId="0" fillId="3" borderId="0" xfId="0" applyNumberFormat="1" applyFill="1"/>
    <xf numFmtId="0" fontId="4" fillId="0" borderId="0" xfId="0" applyFont="1" applyAlignment="1">
      <alignment horizontal="left" vertical="top"/>
    </xf>
    <xf numFmtId="171" fontId="4" fillId="0" borderId="0" xfId="0" applyNumberFormat="1" applyFont="1" applyAlignment="1">
      <alignment vertical="top"/>
    </xf>
    <xf numFmtId="170" fontId="4" fillId="0" borderId="0" xfId="0" applyNumberFormat="1" applyFont="1" applyAlignment="1">
      <alignment vertical="top"/>
    </xf>
    <xf numFmtId="0" fontId="1" fillId="0" borderId="0" xfId="0" applyFont="1"/>
    <xf numFmtId="174" fontId="0" fillId="3" borderId="0" xfId="0" applyNumberFormat="1" applyFill="1"/>
    <xf numFmtId="167" fontId="0" fillId="3" borderId="0" xfId="1" applyNumberFormat="1" applyFont="1" applyFill="1" applyAlignment="1">
      <alignment horizontal="right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vertical="center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167" fontId="1" fillId="2" borderId="0" xfId="1" applyNumberFormat="1" applyFont="1" applyFill="1"/>
    <xf numFmtId="0" fontId="3" fillId="0" borderId="0" xfId="0" applyFont="1" applyAlignment="1">
      <alignment horizontal="left" vertical="top" wrapText="1" readingOrder="1"/>
    </xf>
    <xf numFmtId="0" fontId="1" fillId="4" borderId="0" xfId="0" applyFont="1" applyFill="1"/>
    <xf numFmtId="167" fontId="1" fillId="4" borderId="0" xfId="1" applyNumberFormat="1" applyFont="1" applyFill="1"/>
    <xf numFmtId="17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" applyFont="1" applyAlignment="1">
      <alignment horizontal="right"/>
    </xf>
    <xf numFmtId="164" fontId="4" fillId="0" borderId="0" xfId="1" applyFont="1" applyAlignment="1">
      <alignment horizontal="right" vertical="top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164" fontId="1" fillId="0" borderId="0" xfId="1" applyFont="1"/>
    <xf numFmtId="0" fontId="1" fillId="0" borderId="0" xfId="0" applyFont="1" applyAlignment="1">
      <alignment horizontal="left"/>
    </xf>
    <xf numFmtId="164" fontId="3" fillId="0" borderId="0" xfId="1" applyFont="1" applyAlignment="1">
      <alignment vertical="top"/>
    </xf>
    <xf numFmtId="164" fontId="3" fillId="0" borderId="0" xfId="1" applyFont="1" applyAlignment="1">
      <alignment horizontal="right" vertical="top"/>
    </xf>
    <xf numFmtId="0" fontId="6" fillId="5" borderId="0" xfId="0" applyFont="1" applyFill="1"/>
    <xf numFmtId="0" fontId="0" fillId="5" borderId="0" xfId="0" applyFill="1"/>
    <xf numFmtId="0" fontId="9" fillId="5" borderId="0" xfId="0" applyFont="1" applyFill="1"/>
    <xf numFmtId="0" fontId="7" fillId="5" borderId="0" xfId="0" applyFont="1" applyFill="1"/>
    <xf numFmtId="0" fontId="0" fillId="5" borderId="0" xfId="0" applyNumberFormat="1" applyFill="1" applyAlignment="1">
      <alignment horizontal="left"/>
    </xf>
    <xf numFmtId="167" fontId="0" fillId="5" borderId="0" xfId="1" applyNumberFormat="1" applyFont="1" applyFill="1" applyAlignment="1">
      <alignment horizontal="right"/>
    </xf>
    <xf numFmtId="0" fontId="0" fillId="4" borderId="0" xfId="0" applyFill="1"/>
    <xf numFmtId="165" fontId="4" fillId="4" borderId="0" xfId="3" applyNumberFormat="1" applyFont="1" applyFill="1">
      <alignment vertical="top"/>
    </xf>
    <xf numFmtId="165" fontId="16" fillId="4" borderId="0" xfId="3" applyNumberFormat="1" applyFont="1" applyFill="1">
      <alignment vertical="top"/>
    </xf>
    <xf numFmtId="0" fontId="0" fillId="4" borderId="0" xfId="0" applyNumberFormat="1" applyFill="1" applyAlignment="1">
      <alignment horizontal="left"/>
    </xf>
    <xf numFmtId="3" fontId="7" fillId="5" borderId="0" xfId="0" applyNumberFormat="1" applyFont="1" applyFill="1"/>
    <xf numFmtId="0" fontId="1" fillId="5" borderId="0" xfId="0" applyFont="1" applyFill="1"/>
    <xf numFmtId="166" fontId="0" fillId="5" borderId="0" xfId="1" applyNumberFormat="1" applyFont="1" applyFill="1" applyAlignment="1">
      <alignment horizontal="right"/>
    </xf>
    <xf numFmtId="166" fontId="4" fillId="4" borderId="0" xfId="1" applyNumberFormat="1" applyFont="1" applyFill="1" applyAlignment="1">
      <alignment vertical="top"/>
    </xf>
    <xf numFmtId="166" fontId="1" fillId="5" borderId="0" xfId="1" applyNumberFormat="1" applyFont="1" applyFill="1"/>
    <xf numFmtId="168" fontId="12" fillId="5" borderId="0" xfId="0" applyNumberFormat="1" applyFont="1" applyFill="1"/>
    <xf numFmtId="166" fontId="1" fillId="4" borderId="0" xfId="1" applyNumberFormat="1" applyFont="1" applyFill="1" applyAlignment="1">
      <alignment horizontal="right" vertical="top"/>
    </xf>
    <xf numFmtId="166" fontId="13" fillId="5" borderId="0" xfId="1" applyNumberFormat="1" applyFont="1" applyFill="1"/>
    <xf numFmtId="0" fontId="12" fillId="5" borderId="0" xfId="0" applyFont="1" applyFill="1"/>
    <xf numFmtId="0" fontId="3" fillId="0" borderId="0" xfId="0" applyFont="1" applyAlignment="1">
      <alignment horizontal="left" vertical="top" wrapText="1" readingOrder="1"/>
    </xf>
    <xf numFmtId="172" fontId="1" fillId="2" borderId="0" xfId="2" applyNumberFormat="1" applyFont="1" applyFill="1" applyAlignment="1">
      <alignment horizontal="left"/>
    </xf>
    <xf numFmtId="176" fontId="0" fillId="2" borderId="0" xfId="0" applyNumberFormat="1" applyFill="1"/>
    <xf numFmtId="177" fontId="4" fillId="2" borderId="0" xfId="0" applyNumberFormat="1" applyFont="1" applyFill="1"/>
    <xf numFmtId="167" fontId="0" fillId="4" borderId="0" xfId="1" applyNumberFormat="1" applyFont="1" applyFill="1"/>
    <xf numFmtId="0" fontId="15" fillId="4" borderId="0" xfId="0" applyFont="1" applyFill="1" applyAlignment="1">
      <alignment vertical="center"/>
    </xf>
    <xf numFmtId="167" fontId="1" fillId="5" borderId="0" xfId="1" applyNumberFormat="1" applyFont="1" applyFill="1" applyAlignment="1">
      <alignment horizontal="right"/>
    </xf>
    <xf numFmtId="172" fontId="4" fillId="2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center"/>
    </xf>
    <xf numFmtId="0" fontId="1" fillId="2" borderId="0" xfId="0" applyFont="1" applyFill="1"/>
    <xf numFmtId="167" fontId="1" fillId="3" borderId="0" xfId="1" applyNumberFormat="1" applyFont="1" applyFill="1" applyAlignment="1">
      <alignment horizontal="right"/>
    </xf>
    <xf numFmtId="165" fontId="7" fillId="3" borderId="0" xfId="0" applyNumberFormat="1" applyFont="1" applyFill="1" applyAlignment="1">
      <alignment horizontal="right"/>
    </xf>
    <xf numFmtId="0" fontId="0" fillId="2" borderId="0" xfId="0" applyFill="1" applyAlignment="1"/>
    <xf numFmtId="0" fontId="7" fillId="3" borderId="0" xfId="0" applyFont="1" applyFill="1" applyAlignment="1">
      <alignment horizontal="right"/>
    </xf>
    <xf numFmtId="0" fontId="3" fillId="0" borderId="0" xfId="0" applyFont="1" applyAlignment="1">
      <alignment horizontal="left" vertical="top" wrapText="1" readingOrder="1"/>
    </xf>
    <xf numFmtId="0" fontId="7" fillId="3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170" fontId="0" fillId="0" borderId="0" xfId="0" applyNumberFormat="1" applyAlignment="1">
      <alignment vertical="top"/>
    </xf>
    <xf numFmtId="178" fontId="0" fillId="2" borderId="0" xfId="1" applyNumberFormat="1" applyFont="1" applyFill="1"/>
    <xf numFmtId="0" fontId="15" fillId="4" borderId="0" xfId="0" applyFont="1" applyFill="1" applyAlignment="1">
      <alignment horizontal="center" vertical="center"/>
    </xf>
    <xf numFmtId="170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left" vertical="top" wrapText="1" readingOrder="1"/>
    </xf>
    <xf numFmtId="175" fontId="4" fillId="0" borderId="0" xfId="0" applyNumberFormat="1" applyFont="1" applyAlignment="1">
      <alignment horizontal="left" vertical="top"/>
    </xf>
    <xf numFmtId="170" fontId="4" fillId="0" borderId="0" xfId="0" applyNumberFormat="1" applyFont="1" applyAlignment="1">
      <alignment horizontal="right" vertical="top"/>
    </xf>
    <xf numFmtId="0" fontId="7" fillId="3" borderId="0" xfId="0" applyFont="1" applyFill="1" applyAlignment="1">
      <alignment horizontal="right" vertical="center"/>
    </xf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7" fillId="3" borderId="0" xfId="0" applyFont="1" applyFill="1" applyAlignment="1">
      <alignment horizontal="right"/>
    </xf>
    <xf numFmtId="167" fontId="0" fillId="3" borderId="0" xfId="0" applyNumberFormat="1" applyFill="1"/>
    <xf numFmtId="171" fontId="0" fillId="0" borderId="0" xfId="0" applyNumberFormat="1" applyAlignment="1">
      <alignment horizontal="center" vertical="top"/>
    </xf>
    <xf numFmtId="167" fontId="1" fillId="4" borderId="0" xfId="1" applyNumberFormat="1" applyFont="1" applyFill="1" applyAlignment="1">
      <alignment vertical="center"/>
    </xf>
    <xf numFmtId="167" fontId="1" fillId="4" borderId="0" xfId="1" applyNumberFormat="1" applyFont="1" applyFill="1" applyAlignment="1">
      <alignment horizontal="center" vertical="center"/>
    </xf>
  </cellXfs>
  <cellStyles count="5">
    <cellStyle name="Komma" xfId="1" builtinId="3"/>
    <cellStyle name="Normal_Debt Outstanding" xfId="2"/>
    <cellStyle name="Normal_Redemptions" xfId="3"/>
    <cellStyle name="Normal_Remaining life" xfId="4"/>
    <cellStyle name="Standa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-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">
    <pageSetUpPr fitToPage="1"/>
  </sheetPr>
  <dimension ref="A1:AB100"/>
  <sheetViews>
    <sheetView workbookViewId="0">
      <selection activeCell="A74" sqref="A74"/>
    </sheetView>
  </sheetViews>
  <sheetFormatPr defaultColWidth="6.85546875" defaultRowHeight="12.75"/>
  <cols>
    <col min="1" max="1" width="38.140625" style="2" customWidth="1"/>
    <col min="2" max="2" width="41.28515625" style="2" customWidth="1"/>
    <col min="3" max="3" width="26.28515625" style="2" bestFit="1" customWidth="1"/>
    <col min="4" max="4" width="3.28515625" style="2" customWidth="1"/>
    <col min="5" max="5" width="16.5703125" style="2" bestFit="1" customWidth="1"/>
    <col min="6" max="6" width="17.28515625" style="2" bestFit="1" customWidth="1"/>
    <col min="7" max="7" width="17.5703125" style="2" bestFit="1" customWidth="1"/>
    <col min="8" max="8" width="35" style="2" bestFit="1" customWidth="1"/>
    <col min="9" max="10" width="16.5703125" style="2" bestFit="1" customWidth="1"/>
    <col min="11" max="26" width="6.85546875" style="2"/>
    <col min="27" max="27" width="8.140625" style="2" bestFit="1" customWidth="1"/>
    <col min="28" max="16384" width="6.85546875" style="2"/>
  </cols>
  <sheetData>
    <row r="1" spans="1:28" ht="15" customHeight="1">
      <c r="A1" s="1" t="s">
        <v>132</v>
      </c>
      <c r="AA1" s="72"/>
      <c r="AB1" s="73"/>
    </row>
    <row r="2" spans="1:28" ht="19.5" customHeight="1">
      <c r="A2" s="3" t="s">
        <v>0</v>
      </c>
      <c r="B2" s="3" t="s">
        <v>1</v>
      </c>
      <c r="C2" s="3" t="s">
        <v>78</v>
      </c>
      <c r="E2" s="89" t="s">
        <v>64</v>
      </c>
    </row>
    <row r="3" spans="1:28" ht="19.5" customHeight="1"/>
    <row r="4" spans="1:28">
      <c r="A4" s="2" t="s">
        <v>2</v>
      </c>
      <c r="B4" s="2" t="s">
        <v>3</v>
      </c>
      <c r="C4" s="70">
        <v>13672679819</v>
      </c>
      <c r="D4" s="70"/>
      <c r="E4" s="112">
        <v>47000000</v>
      </c>
    </row>
    <row r="5" spans="1:28">
      <c r="A5" s="2" t="s">
        <v>40</v>
      </c>
      <c r="B5" s="2" t="s">
        <v>41</v>
      </c>
      <c r="C5" s="70">
        <v>12202940000</v>
      </c>
      <c r="D5" s="70"/>
      <c r="E5" s="112">
        <v>3000000</v>
      </c>
    </row>
    <row r="6" spans="1:28">
      <c r="A6" s="2" t="s">
        <v>65</v>
      </c>
      <c r="B6" s="2" t="s">
        <v>66</v>
      </c>
      <c r="C6" s="70">
        <v>14680000000</v>
      </c>
      <c r="D6" s="70"/>
      <c r="E6" s="175">
        <v>0</v>
      </c>
    </row>
    <row r="7" spans="1:28">
      <c r="A7" s="2" t="s">
        <v>4</v>
      </c>
      <c r="B7" s="2" t="s">
        <v>5</v>
      </c>
      <c r="C7" s="70">
        <v>15109765000</v>
      </c>
      <c r="D7" s="70"/>
      <c r="E7" s="112">
        <v>43675000</v>
      </c>
    </row>
    <row r="8" spans="1:28">
      <c r="A8" s="2" t="s">
        <v>88</v>
      </c>
      <c r="B8" s="2" t="s">
        <v>89</v>
      </c>
      <c r="C8" s="70">
        <v>15238000000</v>
      </c>
      <c r="D8" s="70"/>
      <c r="E8" s="112">
        <v>0</v>
      </c>
    </row>
    <row r="9" spans="1:28">
      <c r="A9" s="2" t="s">
        <v>28</v>
      </c>
      <c r="B9" s="2" t="s">
        <v>29</v>
      </c>
      <c r="C9" s="70">
        <v>14328467000</v>
      </c>
      <c r="D9" s="70"/>
      <c r="E9" s="112">
        <v>6000000</v>
      </c>
    </row>
    <row r="10" spans="1:28" s="114" customFormat="1">
      <c r="A10" s="114" t="s">
        <v>61</v>
      </c>
      <c r="B10" s="114" t="s">
        <v>62</v>
      </c>
      <c r="C10" s="115">
        <v>15638920000</v>
      </c>
      <c r="D10" s="115"/>
      <c r="E10" s="112">
        <v>0</v>
      </c>
      <c r="F10" s="2"/>
      <c r="G10" s="2"/>
      <c r="H10" s="2"/>
      <c r="I10" s="2"/>
    </row>
    <row r="11" spans="1:28" s="132" customFormat="1">
      <c r="A11" s="132" t="s">
        <v>105</v>
      </c>
      <c r="B11" s="132" t="s">
        <v>106</v>
      </c>
      <c r="C11" s="149">
        <v>9322000000</v>
      </c>
      <c r="D11" s="149"/>
      <c r="E11" s="115">
        <v>0</v>
      </c>
      <c r="F11" s="2"/>
      <c r="G11" s="2"/>
      <c r="H11" s="2"/>
      <c r="I11" s="2"/>
    </row>
    <row r="12" spans="1:28" s="132" customFormat="1">
      <c r="A12" s="132" t="s">
        <v>31</v>
      </c>
      <c r="B12" s="132" t="s">
        <v>30</v>
      </c>
      <c r="C12" s="149">
        <v>14654990000</v>
      </c>
      <c r="D12" s="149"/>
      <c r="E12" s="115">
        <v>57100000</v>
      </c>
      <c r="F12" s="2"/>
      <c r="G12" s="2"/>
      <c r="H12" s="2"/>
      <c r="I12" s="2"/>
    </row>
    <row r="13" spans="1:28" s="132" customFormat="1">
      <c r="A13" s="132" t="s">
        <v>73</v>
      </c>
      <c r="B13" s="132" t="s">
        <v>74</v>
      </c>
      <c r="C13" s="149">
        <v>15472425000</v>
      </c>
      <c r="D13" s="149"/>
      <c r="E13" s="115">
        <v>0</v>
      </c>
      <c r="F13" s="2"/>
      <c r="G13" s="2"/>
      <c r="H13" s="2"/>
      <c r="I13" s="2"/>
    </row>
    <row r="14" spans="1:28" s="132" customFormat="1">
      <c r="A14" s="132" t="s">
        <v>32</v>
      </c>
      <c r="B14" s="132" t="s">
        <v>33</v>
      </c>
      <c r="C14" s="149">
        <v>15081020000</v>
      </c>
      <c r="D14" s="149"/>
      <c r="E14" s="115">
        <v>15500000</v>
      </c>
      <c r="F14" s="2"/>
      <c r="G14" s="2"/>
      <c r="H14" s="2"/>
      <c r="I14" s="2"/>
    </row>
    <row r="15" spans="1:28" s="132" customFormat="1" ht="12.75" customHeight="1">
      <c r="A15" s="132" t="s">
        <v>99</v>
      </c>
      <c r="B15" s="132" t="s">
        <v>100</v>
      </c>
      <c r="C15" s="149">
        <v>13021224000</v>
      </c>
      <c r="D15" s="149"/>
      <c r="E15" s="115">
        <v>0</v>
      </c>
      <c r="F15" s="2"/>
      <c r="G15" s="2"/>
      <c r="H15" s="2"/>
      <c r="I15" s="2"/>
    </row>
    <row r="16" spans="1:28" s="114" customFormat="1" ht="12.75" customHeight="1">
      <c r="A16" s="114" t="s">
        <v>34</v>
      </c>
      <c r="B16" s="114" t="s">
        <v>35</v>
      </c>
      <c r="C16" s="115">
        <v>14056398000</v>
      </c>
      <c r="D16" s="115"/>
      <c r="E16" s="115">
        <v>13760000</v>
      </c>
      <c r="F16" s="2"/>
      <c r="G16" s="2"/>
      <c r="H16" s="2"/>
      <c r="I16" s="2"/>
    </row>
    <row r="17" spans="1:9" s="132" customFormat="1">
      <c r="A17" s="132" t="s">
        <v>42</v>
      </c>
      <c r="B17" s="132" t="s">
        <v>43</v>
      </c>
      <c r="C17" s="149">
        <v>15069615000</v>
      </c>
      <c r="D17" s="149"/>
      <c r="E17" s="115">
        <v>15280000</v>
      </c>
      <c r="F17" s="2"/>
      <c r="G17" s="2"/>
      <c r="H17" s="2"/>
      <c r="I17" s="2"/>
    </row>
    <row r="18" spans="1:9" s="132" customFormat="1" ht="12.75" customHeight="1">
      <c r="A18" s="132" t="s">
        <v>59</v>
      </c>
      <c r="B18" s="132" t="s">
        <v>60</v>
      </c>
      <c r="C18" s="149">
        <v>16493985000</v>
      </c>
      <c r="D18" s="149"/>
      <c r="E18" s="115">
        <v>0</v>
      </c>
      <c r="F18" s="2"/>
      <c r="G18" s="2"/>
      <c r="H18" s="2"/>
      <c r="I18" s="2"/>
    </row>
    <row r="19" spans="1:9" s="132" customFormat="1" ht="12.75" customHeight="1">
      <c r="A19" s="132" t="s">
        <v>67</v>
      </c>
      <c r="B19" s="132" t="s">
        <v>70</v>
      </c>
      <c r="C19" s="149">
        <v>15252147000</v>
      </c>
      <c r="D19" s="149"/>
      <c r="E19" s="115">
        <v>2680000</v>
      </c>
      <c r="F19" s="2"/>
      <c r="G19" s="2"/>
      <c r="H19" s="2"/>
      <c r="I19" s="2"/>
    </row>
    <row r="20" spans="1:9" s="132" customFormat="1" ht="12.75" customHeight="1">
      <c r="A20" s="132" t="s">
        <v>26</v>
      </c>
      <c r="B20" s="132" t="s">
        <v>27</v>
      </c>
      <c r="C20" s="149">
        <v>10828450000</v>
      </c>
      <c r="D20" s="164" t="s">
        <v>63</v>
      </c>
      <c r="E20" s="176">
        <v>979903400</v>
      </c>
      <c r="F20" s="2"/>
      <c r="G20" s="2"/>
      <c r="H20" s="2"/>
      <c r="I20" s="2"/>
    </row>
    <row r="21" spans="1:9" s="132" customFormat="1" ht="12.75" customHeight="1">
      <c r="A21" s="132" t="s">
        <v>6</v>
      </c>
      <c r="B21" s="132" t="s">
        <v>7</v>
      </c>
      <c r="C21" s="149">
        <v>3241038737</v>
      </c>
      <c r="D21" s="164"/>
      <c r="E21" s="176"/>
      <c r="F21" s="2"/>
      <c r="G21" s="2"/>
      <c r="H21" s="2"/>
      <c r="I21" s="2"/>
    </row>
    <row r="22" spans="1:9" s="132" customFormat="1" ht="12.75" customHeight="1">
      <c r="A22" s="132" t="s">
        <v>90</v>
      </c>
      <c r="B22" s="132" t="s">
        <v>91</v>
      </c>
      <c r="C22" s="149">
        <v>15825963000</v>
      </c>
      <c r="D22" s="150"/>
      <c r="E22" s="175">
        <v>0</v>
      </c>
      <c r="F22" s="2"/>
      <c r="G22" s="2"/>
      <c r="H22" s="2"/>
      <c r="I22" s="2"/>
    </row>
    <row r="23" spans="1:9" ht="12.75" customHeight="1">
      <c r="A23" s="2" t="s">
        <v>119</v>
      </c>
      <c r="B23" s="2" t="s">
        <v>120</v>
      </c>
      <c r="C23" s="70">
        <v>6620132000</v>
      </c>
      <c r="D23" s="70"/>
      <c r="E23" s="112">
        <v>0</v>
      </c>
    </row>
    <row r="24" spans="1:9">
      <c r="A24" s="2" t="s">
        <v>8</v>
      </c>
      <c r="B24" s="2" t="s">
        <v>9</v>
      </c>
      <c r="C24" s="70">
        <v>13028814230</v>
      </c>
      <c r="D24" s="70"/>
      <c r="E24" s="112">
        <v>397086000</v>
      </c>
    </row>
    <row r="25" spans="1:9">
      <c r="A25" s="2" t="s">
        <v>71</v>
      </c>
      <c r="B25" s="2" t="s">
        <v>72</v>
      </c>
      <c r="C25" s="70">
        <v>10048900000</v>
      </c>
      <c r="D25" s="70"/>
      <c r="E25" s="112">
        <v>268900000</v>
      </c>
    </row>
    <row r="26" spans="1:9" ht="12.75" customHeight="1">
      <c r="A26" s="2" t="s">
        <v>10</v>
      </c>
      <c r="B26" s="2" t="s">
        <v>11</v>
      </c>
      <c r="C26" s="70">
        <v>13697427000</v>
      </c>
      <c r="D26" s="70"/>
      <c r="E26" s="112">
        <v>1695700000</v>
      </c>
    </row>
    <row r="27" spans="1:9" ht="12.75" customHeight="1">
      <c r="A27" s="2" t="s">
        <v>44</v>
      </c>
      <c r="B27" s="2" t="s">
        <v>45</v>
      </c>
      <c r="C27" s="70">
        <v>14420910000</v>
      </c>
      <c r="D27" s="70"/>
      <c r="E27" s="112">
        <v>2579400000</v>
      </c>
    </row>
    <row r="28" spans="1:9" ht="12.75" customHeight="1">
      <c r="A28" s="2" t="s">
        <v>110</v>
      </c>
      <c r="B28" s="2" t="s">
        <v>111</v>
      </c>
      <c r="C28" s="70">
        <v>3725187000</v>
      </c>
      <c r="D28" s="70"/>
      <c r="E28" s="112">
        <v>0</v>
      </c>
    </row>
    <row r="29" spans="1:9" ht="12.75" customHeight="1">
      <c r="A29" s="2" t="s">
        <v>93</v>
      </c>
      <c r="B29" s="2" t="s">
        <v>94</v>
      </c>
      <c r="C29" s="70">
        <v>16189766.400000002</v>
      </c>
      <c r="D29" s="70"/>
      <c r="E29" s="70"/>
      <c r="F29" s="69"/>
    </row>
    <row r="30" spans="1:9" ht="12.75" customHeight="1">
      <c r="A30" s="2" t="s">
        <v>95</v>
      </c>
      <c r="B30" s="2" t="s">
        <v>96</v>
      </c>
      <c r="C30" s="70">
        <v>249080.51</v>
      </c>
      <c r="D30" s="20"/>
      <c r="E30" s="70"/>
      <c r="F30" s="69"/>
    </row>
    <row r="31" spans="1:9" ht="12.75" customHeight="1">
      <c r="A31" s="2" t="s">
        <v>97</v>
      </c>
      <c r="B31" s="2" t="s">
        <v>98</v>
      </c>
      <c r="C31" s="70">
        <v>6156466.9500000002</v>
      </c>
      <c r="D31" s="20"/>
      <c r="E31" s="70"/>
      <c r="F31" s="69"/>
    </row>
    <row r="32" spans="1:9" ht="12.75" customHeight="1">
      <c r="A32" s="43"/>
      <c r="C32" s="70"/>
      <c r="D32" s="20"/>
      <c r="E32" s="70"/>
      <c r="F32" s="69"/>
    </row>
    <row r="33" spans="1:6" ht="12.75" customHeight="1">
      <c r="A33" s="43"/>
      <c r="C33" s="81">
        <f>SUM(C4:C32)</f>
        <v>320753993099.86005</v>
      </c>
      <c r="D33" s="20"/>
      <c r="E33" s="70"/>
      <c r="F33" s="69"/>
    </row>
    <row r="34" spans="1:6" ht="22.5" customHeight="1">
      <c r="A34" s="1" t="s">
        <v>135</v>
      </c>
      <c r="C34" s="42"/>
    </row>
    <row r="35" spans="1:6" ht="26.25" customHeight="1">
      <c r="A35" s="3" t="s">
        <v>0</v>
      </c>
      <c r="B35" s="3" t="s">
        <v>12</v>
      </c>
      <c r="C35" s="3" t="s">
        <v>78</v>
      </c>
    </row>
    <row r="36" spans="1:6" ht="21.75" customHeight="1">
      <c r="A36" s="70"/>
      <c r="B36" s="70"/>
      <c r="C36" s="70"/>
      <c r="D36" s="22"/>
    </row>
    <row r="37" spans="1:6" ht="12.75" customHeight="1">
      <c r="A37" s="2" t="s">
        <v>103</v>
      </c>
      <c r="B37" s="70" t="s">
        <v>104</v>
      </c>
      <c r="C37" s="70">
        <v>5250000000.000001</v>
      </c>
      <c r="D37" s="22"/>
    </row>
    <row r="38" spans="1:6">
      <c r="A38" s="2" t="s">
        <v>101</v>
      </c>
      <c r="B38" s="70" t="s">
        <v>102</v>
      </c>
      <c r="C38" s="70">
        <v>7950000000</v>
      </c>
      <c r="D38" s="22"/>
    </row>
    <row r="39" spans="1:6">
      <c r="A39" s="2" t="s">
        <v>112</v>
      </c>
      <c r="B39" s="70" t="s">
        <v>113</v>
      </c>
      <c r="C39" s="70">
        <v>2580000000</v>
      </c>
      <c r="D39" s="22"/>
    </row>
    <row r="40" spans="1:6">
      <c r="A40" s="2" t="s">
        <v>114</v>
      </c>
      <c r="B40" s="70" t="s">
        <v>115</v>
      </c>
      <c r="C40" s="70">
        <v>1020000000.0000001</v>
      </c>
      <c r="D40" s="22"/>
    </row>
    <row r="41" spans="1:6">
      <c r="A41" s="2" t="s">
        <v>121</v>
      </c>
      <c r="B41" s="70" t="s">
        <v>122</v>
      </c>
      <c r="C41" s="70">
        <v>2130000000.0000007</v>
      </c>
      <c r="D41" s="22"/>
    </row>
    <row r="42" spans="1:6">
      <c r="A42" s="2" t="s">
        <v>133</v>
      </c>
      <c r="B42" s="70" t="s">
        <v>134</v>
      </c>
      <c r="C42" s="70">
        <v>1290000000</v>
      </c>
      <c r="D42" s="22"/>
    </row>
    <row r="43" spans="1:6">
      <c r="A43" s="2" t="s">
        <v>107</v>
      </c>
      <c r="B43" s="70" t="s">
        <v>108</v>
      </c>
      <c r="C43" s="70">
        <v>2730000000</v>
      </c>
      <c r="D43" s="22"/>
    </row>
    <row r="44" spans="1:6">
      <c r="A44" s="70"/>
      <c r="B44" s="70"/>
      <c r="C44" s="70"/>
      <c r="D44" s="22"/>
    </row>
    <row r="45" spans="1:6">
      <c r="A45" s="70"/>
      <c r="B45" s="70"/>
      <c r="C45" s="81">
        <f>SUM(C37:C43)</f>
        <v>22950000000</v>
      </c>
      <c r="D45" s="22"/>
    </row>
    <row r="46" spans="1:6">
      <c r="C46" s="28"/>
      <c r="D46" s="4"/>
    </row>
    <row r="47" spans="1:6">
      <c r="C47" s="28"/>
      <c r="D47" s="4"/>
    </row>
    <row r="48" spans="1:6" ht="15.75">
      <c r="A48" s="1" t="s">
        <v>137</v>
      </c>
      <c r="C48" s="28"/>
      <c r="D48" s="4"/>
      <c r="F48" s="22"/>
    </row>
    <row r="49" spans="1:14">
      <c r="A49" s="52"/>
      <c r="B49" s="58"/>
      <c r="C49" s="44"/>
      <c r="D49" s="4"/>
    </row>
    <row r="50" spans="1:14">
      <c r="A50" s="34" t="s">
        <v>0</v>
      </c>
      <c r="B50" s="3" t="s">
        <v>36</v>
      </c>
      <c r="C50" s="3" t="s">
        <v>78</v>
      </c>
      <c r="D50" s="4"/>
    </row>
    <row r="51" spans="1:14">
      <c r="A51" s="52"/>
      <c r="B51" s="3"/>
      <c r="C51" s="3"/>
      <c r="D51" s="4"/>
    </row>
    <row r="52" spans="1:14">
      <c r="A52" s="52" t="s">
        <v>136</v>
      </c>
      <c r="B52" s="152">
        <v>41767</v>
      </c>
      <c r="C52" s="70">
        <v>75000000</v>
      </c>
      <c r="D52" s="4"/>
    </row>
    <row r="53" spans="1:14">
      <c r="A53" s="52"/>
      <c r="B53" s="152"/>
      <c r="C53" s="70"/>
      <c r="D53" s="4"/>
    </row>
    <row r="54" spans="1:14" ht="13.5" customHeight="1">
      <c r="A54" s="105"/>
      <c r="B54" s="146"/>
      <c r="C54" s="81">
        <f>SUM(C52:C53)</f>
        <v>75000000</v>
      </c>
      <c r="D54" s="4"/>
    </row>
    <row r="55" spans="1:14" s="30" customFormat="1">
      <c r="A55" s="31"/>
      <c r="B55" s="32"/>
      <c r="C55" s="33"/>
      <c r="D55" s="4"/>
      <c r="G55" s="2"/>
      <c r="H55" s="2"/>
      <c r="I55" s="2"/>
      <c r="J55" s="2"/>
      <c r="K55" s="2"/>
      <c r="L55" s="2"/>
      <c r="M55" s="2"/>
      <c r="N55" s="2"/>
    </row>
    <row r="56" spans="1:14">
      <c r="B56" s="29"/>
      <c r="C56" s="33"/>
      <c r="D56" s="4"/>
    </row>
    <row r="57" spans="1:14">
      <c r="B57" s="29"/>
      <c r="C57" s="33"/>
      <c r="D57" s="4"/>
    </row>
    <row r="58" spans="1:14" ht="15.75">
      <c r="A58" s="1" t="s">
        <v>138</v>
      </c>
      <c r="D58" s="4"/>
    </row>
    <row r="59" spans="1:14" ht="15.75">
      <c r="A59" s="1"/>
      <c r="D59" s="4"/>
    </row>
    <row r="60" spans="1:14">
      <c r="B60" s="5" t="s">
        <v>78</v>
      </c>
      <c r="D60" s="4"/>
    </row>
    <row r="61" spans="1:14" ht="12.75" customHeight="1">
      <c r="B61" s="5"/>
      <c r="D61" s="4"/>
      <c r="E61" s="147"/>
      <c r="F61" s="147"/>
    </row>
    <row r="62" spans="1:14" ht="12.75" customHeight="1">
      <c r="A62" s="2" t="s">
        <v>13</v>
      </c>
      <c r="B62" s="112">
        <v>647829778</v>
      </c>
      <c r="C62" s="4"/>
      <c r="D62" s="22"/>
      <c r="E62" s="147"/>
      <c r="F62" s="147"/>
      <c r="G62" s="69"/>
      <c r="H62" s="43"/>
    </row>
    <row r="63" spans="1:14" ht="12.75" customHeight="1">
      <c r="A63" s="78" t="s">
        <v>79</v>
      </c>
      <c r="B63" s="112">
        <f>C33</f>
        <v>320753993099.86005</v>
      </c>
      <c r="C63" s="148"/>
      <c r="E63" s="147"/>
      <c r="F63" s="147"/>
      <c r="H63" s="43"/>
    </row>
    <row r="64" spans="1:14">
      <c r="A64" s="78" t="s">
        <v>81</v>
      </c>
      <c r="B64" s="112">
        <f>'Foreign Currency'!L58</f>
        <v>5304341526.1900005</v>
      </c>
      <c r="C64" s="148"/>
      <c r="E64" s="147"/>
      <c r="F64" s="147"/>
      <c r="H64" s="43"/>
    </row>
    <row r="65" spans="1:8" ht="12.75" customHeight="1">
      <c r="A65" s="2" t="s">
        <v>14</v>
      </c>
      <c r="B65" s="112">
        <f>C45</f>
        <v>22950000000</v>
      </c>
      <c r="C65" s="148"/>
      <c r="E65" s="147"/>
      <c r="F65" s="147"/>
      <c r="H65" s="43"/>
    </row>
    <row r="66" spans="1:8" ht="12.75" customHeight="1">
      <c r="A66" s="78" t="s">
        <v>80</v>
      </c>
      <c r="B66" s="112">
        <f>C54</f>
        <v>75000000</v>
      </c>
      <c r="C66" s="148"/>
      <c r="E66" s="163"/>
      <c r="F66" s="147"/>
      <c r="H66" s="43"/>
    </row>
    <row r="67" spans="1:8" ht="12.75" customHeight="1">
      <c r="A67" s="78" t="s">
        <v>82</v>
      </c>
      <c r="B67" s="112">
        <v>0</v>
      </c>
      <c r="C67" s="148"/>
      <c r="E67" s="163"/>
      <c r="H67" s="43"/>
    </row>
    <row r="68" spans="1:8" ht="12.75" customHeight="1">
      <c r="A68" s="2" t="s">
        <v>15</v>
      </c>
      <c r="B68" s="112">
        <f>3651472032.55-3785375.94</f>
        <v>3647686656.6100001</v>
      </c>
      <c r="C68" s="148"/>
      <c r="D68" s="22"/>
      <c r="E68" s="163"/>
      <c r="F68" s="73"/>
      <c r="G68" s="43"/>
    </row>
    <row r="69" spans="1:8" ht="12.75" customHeight="1">
      <c r="A69" s="154" t="s">
        <v>123</v>
      </c>
      <c r="B69" s="112">
        <v>756819646.71480167</v>
      </c>
      <c r="C69" s="4"/>
      <c r="D69" s="22"/>
      <c r="E69" s="70"/>
      <c r="F69" s="73"/>
      <c r="G69" s="43"/>
    </row>
    <row r="70" spans="1:8" ht="12.75" customHeight="1">
      <c r="A70" s="13" t="s">
        <v>75</v>
      </c>
      <c r="B70" s="20">
        <f>SUM(B62:B69)</f>
        <v>354135670707.37482</v>
      </c>
      <c r="C70" s="4"/>
      <c r="F70" s="73"/>
    </row>
    <row r="71" spans="1:8">
      <c r="C71" s="4"/>
      <c r="E71" s="22"/>
      <c r="F71" s="22"/>
      <c r="G71" s="22"/>
    </row>
    <row r="72" spans="1:8">
      <c r="A72" s="78"/>
      <c r="C72" s="4"/>
      <c r="E72" s="22"/>
    </row>
    <row r="73" spans="1:8">
      <c r="A73" s="154" t="s">
        <v>139</v>
      </c>
      <c r="C73" s="4"/>
      <c r="D73" s="15"/>
      <c r="G73" s="25"/>
    </row>
    <row r="74" spans="1:8" ht="12.75" customHeight="1">
      <c r="A74" s="78" t="s">
        <v>85</v>
      </c>
      <c r="B74" s="43"/>
    </row>
    <row r="75" spans="1:8" ht="12.75" customHeight="1">
      <c r="B75" s="22"/>
    </row>
    <row r="76" spans="1:8" ht="12.75" customHeight="1"/>
    <row r="77" spans="1:8" ht="12.75" customHeight="1"/>
    <row r="78" spans="1:8" ht="12.75" customHeight="1"/>
    <row r="90" spans="7:8">
      <c r="H90" s="15"/>
    </row>
    <row r="95" spans="7:8">
      <c r="G95" s="43"/>
    </row>
    <row r="100" spans="3:3">
      <c r="C100" s="68"/>
    </row>
  </sheetData>
  <mergeCells count="2">
    <mergeCell ref="D20:D21"/>
    <mergeCell ref="E20:E21"/>
  </mergeCells>
  <phoneticPr fontId="8" type="noConversion"/>
  <pageMargins left="0.75" right="0.75" top="1" bottom="1" header="0.5" footer="0.5"/>
  <pageSetup paperSize="9" scale="6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4"/>
  <sheetViews>
    <sheetView showGridLines="0" topLeftCell="A19" workbookViewId="0">
      <selection activeCell="A5" sqref="A5"/>
    </sheetView>
  </sheetViews>
  <sheetFormatPr defaultRowHeight="12.75"/>
  <cols>
    <col min="1" max="1" width="14.28515625" customWidth="1"/>
    <col min="2" max="2" width="36.85546875" style="55" customWidth="1"/>
    <col min="3" max="3" width="14" style="37" customWidth="1"/>
    <col min="4" max="4" width="18.140625" style="35" customWidth="1"/>
    <col min="5" max="5" width="12.42578125" customWidth="1"/>
    <col min="6" max="6" width="16.7109375" customWidth="1"/>
    <col min="7" max="7" width="28.7109375" customWidth="1"/>
    <col min="8" max="8" width="3.28515625" customWidth="1"/>
    <col min="9" max="9" width="5.5703125" customWidth="1"/>
    <col min="10" max="10" width="4.140625" customWidth="1"/>
    <col min="11" max="11" width="7" bestFit="1" customWidth="1"/>
    <col min="12" max="12" width="15.42578125" bestFit="1" customWidth="1"/>
  </cols>
  <sheetData>
    <row r="1" spans="1:22" ht="18" customHeight="1">
      <c r="A1" s="1" t="s">
        <v>131</v>
      </c>
    </row>
    <row r="2" spans="1:22">
      <c r="A2" s="36"/>
    </row>
    <row r="3" spans="1:22">
      <c r="A3" s="34" t="s">
        <v>0</v>
      </c>
      <c r="B3" s="56" t="s">
        <v>36</v>
      </c>
      <c r="C3" s="38" t="s">
        <v>37</v>
      </c>
      <c r="D3" s="93" t="s">
        <v>38</v>
      </c>
      <c r="F3" s="105"/>
    </row>
    <row r="4" spans="1:22">
      <c r="A4" s="34"/>
      <c r="B4" s="56"/>
      <c r="C4" s="38"/>
      <c r="D4" s="93"/>
      <c r="F4" s="105"/>
    </row>
    <row r="5" spans="1:22">
      <c r="A5" s="123"/>
      <c r="B5" s="116"/>
      <c r="C5" s="117"/>
      <c r="D5" s="118"/>
      <c r="E5" s="105"/>
      <c r="F5" s="105"/>
    </row>
    <row r="6" spans="1:22">
      <c r="A6" s="123"/>
      <c r="B6" s="116"/>
      <c r="C6" s="117"/>
      <c r="D6" s="118"/>
      <c r="E6" s="105"/>
      <c r="F6" s="105"/>
    </row>
    <row r="7" spans="1:22">
      <c r="A7" s="123"/>
      <c r="B7" s="116"/>
      <c r="C7" s="117"/>
      <c r="D7" s="118"/>
      <c r="E7" s="105"/>
      <c r="F7" s="105"/>
    </row>
    <row r="8" spans="1:22">
      <c r="A8" s="102"/>
      <c r="B8" s="116"/>
      <c r="C8" s="117"/>
      <c r="D8" s="124"/>
      <c r="E8" s="105"/>
      <c r="G8" s="166"/>
      <c r="H8" s="166"/>
      <c r="I8" s="166"/>
      <c r="J8" s="100"/>
      <c r="K8" s="166"/>
      <c r="L8" s="166"/>
      <c r="M8" s="100"/>
      <c r="N8" s="166"/>
      <c r="O8" s="166"/>
      <c r="P8" s="166"/>
      <c r="Q8" s="100"/>
      <c r="R8" s="166"/>
      <c r="S8" s="166"/>
      <c r="T8" s="166"/>
      <c r="U8" s="166"/>
      <c r="V8" s="100"/>
    </row>
    <row r="9" spans="1:22">
      <c r="A9" s="102"/>
      <c r="B9" s="116"/>
      <c r="C9" s="117"/>
      <c r="D9" s="92"/>
      <c r="E9" s="105"/>
      <c r="G9" s="113"/>
      <c r="H9" s="113"/>
      <c r="I9" s="113"/>
      <c r="J9" s="100"/>
      <c r="K9" s="113"/>
      <c r="L9" s="113"/>
      <c r="M9" s="100"/>
      <c r="N9" s="113"/>
      <c r="O9" s="113"/>
      <c r="P9" s="113"/>
      <c r="Q9" s="100"/>
      <c r="R9" s="113"/>
      <c r="S9" s="113"/>
      <c r="T9" s="113"/>
      <c r="U9" s="113"/>
      <c r="V9" s="100"/>
    </row>
    <row r="10" spans="1:22">
      <c r="A10" s="100"/>
      <c r="B10" s="174"/>
      <c r="C10" s="100"/>
      <c r="D10" s="162"/>
      <c r="E10" s="105"/>
      <c r="G10" s="159"/>
      <c r="H10" s="159"/>
      <c r="I10" s="159"/>
      <c r="J10" s="100"/>
      <c r="K10" s="159"/>
      <c r="L10" s="159"/>
      <c r="M10" s="100"/>
      <c r="N10" s="159"/>
      <c r="O10" s="159"/>
      <c r="P10" s="159"/>
      <c r="Q10" s="100"/>
      <c r="R10" s="159"/>
      <c r="S10" s="159"/>
      <c r="T10" s="159"/>
      <c r="U10" s="159"/>
      <c r="V10" s="100"/>
    </row>
    <row r="11" spans="1:22">
      <c r="A11" s="100"/>
      <c r="B11" s="174"/>
      <c r="C11" s="100"/>
      <c r="D11" s="162"/>
      <c r="E11" s="105"/>
      <c r="G11" s="145"/>
      <c r="H11" s="145"/>
      <c r="I11" s="145"/>
      <c r="J11" s="100"/>
      <c r="K11" s="145"/>
      <c r="L11" s="145"/>
      <c r="M11" s="100"/>
      <c r="N11" s="145"/>
      <c r="O11" s="145"/>
      <c r="P11" s="145"/>
      <c r="Q11" s="100"/>
      <c r="R11" s="145"/>
      <c r="S11" s="145"/>
      <c r="T11" s="145"/>
      <c r="U11" s="145"/>
      <c r="V11" s="100"/>
    </row>
    <row r="12" spans="1:22">
      <c r="A12" s="100"/>
      <c r="B12" s="174"/>
      <c r="C12" s="100"/>
      <c r="D12" s="162"/>
      <c r="E12" s="105"/>
      <c r="G12" s="145"/>
      <c r="H12" s="145"/>
      <c r="I12" s="145"/>
      <c r="J12" s="100"/>
      <c r="K12" s="145"/>
      <c r="L12" s="145"/>
      <c r="M12" s="100"/>
      <c r="N12" s="145"/>
      <c r="O12" s="145"/>
      <c r="P12" s="145"/>
      <c r="Q12" s="100"/>
      <c r="R12" s="145"/>
      <c r="S12" s="145"/>
      <c r="T12" s="145"/>
      <c r="U12" s="145"/>
      <c r="V12" s="100"/>
    </row>
    <row r="13" spans="1:22">
      <c r="A13" s="100"/>
      <c r="B13" s="174"/>
      <c r="C13" s="100"/>
      <c r="D13" s="162"/>
      <c r="E13" s="105"/>
      <c r="G13" s="159"/>
      <c r="H13" s="159"/>
      <c r="I13" s="159"/>
      <c r="J13" s="100"/>
      <c r="K13" s="159"/>
      <c r="L13" s="159"/>
      <c r="M13" s="100"/>
      <c r="N13" s="159"/>
      <c r="O13" s="159"/>
      <c r="P13" s="159"/>
      <c r="Q13" s="100"/>
      <c r="R13" s="159"/>
      <c r="S13" s="159"/>
      <c r="T13" s="159"/>
      <c r="U13" s="159"/>
      <c r="V13" s="100"/>
    </row>
    <row r="14" spans="1:22">
      <c r="A14" s="102"/>
      <c r="B14" s="116"/>
      <c r="C14" s="117"/>
      <c r="D14" s="124"/>
      <c r="E14" s="105"/>
      <c r="G14" s="145"/>
      <c r="H14" s="145"/>
      <c r="I14" s="145"/>
      <c r="J14" s="100"/>
      <c r="K14" s="145"/>
      <c r="L14" s="145"/>
      <c r="M14" s="100"/>
      <c r="N14" s="145"/>
      <c r="O14" s="145"/>
      <c r="P14" s="145"/>
      <c r="Q14" s="100"/>
      <c r="R14" s="145"/>
      <c r="S14" s="145"/>
      <c r="T14" s="145"/>
      <c r="U14" s="145"/>
      <c r="V14" s="100"/>
    </row>
    <row r="15" spans="1:22">
      <c r="A15" s="102"/>
      <c r="B15" s="116"/>
      <c r="C15" s="117"/>
      <c r="D15" s="92"/>
      <c r="E15" s="105"/>
      <c r="G15" s="145"/>
      <c r="H15" s="145"/>
      <c r="I15" s="145"/>
      <c r="J15" s="100"/>
      <c r="K15" s="145"/>
      <c r="L15" s="145"/>
      <c r="M15" s="100"/>
      <c r="N15" s="145"/>
      <c r="O15" s="145"/>
      <c r="P15" s="145"/>
      <c r="Q15" s="100"/>
      <c r="R15" s="145"/>
      <c r="S15" s="145"/>
      <c r="T15" s="145"/>
      <c r="U15" s="145"/>
      <c r="V15" s="100"/>
    </row>
    <row r="16" spans="1:22">
      <c r="A16" s="123"/>
      <c r="B16" s="116"/>
      <c r="C16" s="117"/>
      <c r="D16" s="122"/>
      <c r="E16" s="105"/>
      <c r="G16" s="90"/>
      <c r="H16" s="103"/>
      <c r="I16" s="90"/>
      <c r="J16" s="104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00"/>
    </row>
    <row r="17" spans="1:22">
      <c r="A17" s="123"/>
      <c r="B17" s="116"/>
      <c r="C17" s="117"/>
      <c r="D17" s="122"/>
      <c r="E17" s="105"/>
      <c r="G17" s="90"/>
      <c r="H17" s="103"/>
      <c r="I17" s="90"/>
      <c r="J17" s="104"/>
      <c r="K17" s="100"/>
      <c r="L17" s="100"/>
      <c r="M17" s="100"/>
      <c r="N17" s="100"/>
      <c r="O17" s="100"/>
      <c r="P17" s="100"/>
      <c r="Q17" s="100"/>
      <c r="R17" s="100"/>
      <c r="S17" s="100"/>
      <c r="T17" s="100"/>
      <c r="U17" s="100"/>
      <c r="V17" s="100"/>
    </row>
    <row r="18" spans="1:22">
      <c r="A18" s="123"/>
      <c r="B18" s="116"/>
      <c r="C18" s="117"/>
      <c r="D18" s="122"/>
      <c r="E18" s="105"/>
      <c r="G18" s="90"/>
      <c r="H18" s="103"/>
      <c r="I18" s="90"/>
      <c r="J18" s="104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00"/>
    </row>
    <row r="19" spans="1:22">
      <c r="A19" s="123"/>
      <c r="B19" s="116"/>
      <c r="C19" s="117"/>
      <c r="D19" s="122"/>
      <c r="E19" s="105"/>
      <c r="G19" s="90"/>
      <c r="H19" s="103"/>
      <c r="I19" s="90"/>
      <c r="J19" s="104"/>
      <c r="K19" s="100"/>
      <c r="L19" s="100"/>
      <c r="M19" s="100"/>
      <c r="N19" s="100"/>
      <c r="O19" s="100"/>
      <c r="P19" s="100"/>
      <c r="Q19" s="100"/>
      <c r="R19" s="100"/>
      <c r="S19" s="100"/>
      <c r="T19" s="100"/>
      <c r="U19" s="100"/>
      <c r="V19" s="100"/>
    </row>
    <row r="20" spans="1:22">
      <c r="A20" s="90"/>
      <c r="B20" s="116"/>
      <c r="C20" s="91"/>
      <c r="D20" s="125"/>
      <c r="E20" s="105"/>
      <c r="G20" s="90"/>
      <c r="H20" s="103"/>
      <c r="I20" s="90"/>
      <c r="J20" s="104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</row>
    <row r="21" spans="1:22">
      <c r="A21" s="90"/>
      <c r="B21" s="116"/>
      <c r="C21" s="91"/>
      <c r="D21" s="119"/>
      <c r="E21" s="105"/>
      <c r="G21" s="90"/>
      <c r="H21" s="103"/>
      <c r="I21" s="90"/>
      <c r="J21" s="104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00"/>
    </row>
    <row r="22" spans="1:22">
      <c r="A22" s="90"/>
      <c r="B22" s="116"/>
      <c r="C22" s="91"/>
      <c r="D22" s="119"/>
      <c r="E22" s="105"/>
      <c r="G22" s="90"/>
      <c r="H22" s="103"/>
      <c r="I22" s="90"/>
      <c r="J22" s="104"/>
      <c r="K22" s="100"/>
      <c r="L22" s="100"/>
      <c r="M22" s="100"/>
      <c r="N22" s="100"/>
      <c r="O22" s="100"/>
      <c r="P22" s="100"/>
      <c r="Q22" s="100"/>
      <c r="R22" s="100"/>
      <c r="S22" s="100"/>
      <c r="T22" s="100"/>
      <c r="U22" s="100"/>
      <c r="V22" s="100"/>
    </row>
    <row r="23" spans="1:22">
      <c r="A23" s="90"/>
      <c r="B23" s="116"/>
      <c r="C23" s="91"/>
      <c r="D23" s="119"/>
      <c r="E23" s="105"/>
      <c r="G23" s="90"/>
      <c r="H23" s="103"/>
      <c r="I23" s="90"/>
      <c r="J23" s="104"/>
      <c r="K23" s="100"/>
      <c r="L23" s="100"/>
      <c r="M23" s="100"/>
      <c r="N23" s="100"/>
      <c r="O23" s="100"/>
      <c r="P23" s="100"/>
      <c r="Q23" s="100"/>
      <c r="R23" s="100"/>
      <c r="S23" s="100"/>
      <c r="T23" s="100"/>
      <c r="U23" s="100"/>
      <c r="V23" s="100"/>
    </row>
    <row r="24" spans="1:22">
      <c r="A24" s="90"/>
      <c r="B24" s="116"/>
      <c r="C24" s="91"/>
      <c r="D24" s="119"/>
      <c r="E24" s="105"/>
      <c r="G24" s="90"/>
      <c r="H24" s="103"/>
      <c r="I24" s="90"/>
      <c r="J24" s="104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</row>
    <row r="25" spans="1:22">
      <c r="A25" s="90"/>
      <c r="B25" s="116"/>
      <c r="C25" s="91"/>
      <c r="D25" s="119"/>
      <c r="E25" s="105"/>
      <c r="G25" s="90"/>
      <c r="H25" s="103"/>
      <c r="I25" s="90"/>
      <c r="J25" s="104"/>
      <c r="K25" s="100"/>
      <c r="L25" s="100"/>
      <c r="M25" s="100"/>
      <c r="N25" s="100"/>
      <c r="O25" s="100"/>
      <c r="P25" s="100"/>
      <c r="Q25" s="100"/>
      <c r="R25" s="100"/>
      <c r="S25" s="100"/>
      <c r="T25" s="100"/>
      <c r="U25" s="100"/>
      <c r="V25" s="100"/>
    </row>
    <row r="26" spans="1:22">
      <c r="A26" s="90"/>
      <c r="B26" s="116"/>
      <c r="C26" s="91"/>
      <c r="D26" s="119"/>
      <c r="E26" s="105"/>
      <c r="G26" s="90"/>
      <c r="H26" s="103"/>
      <c r="I26" s="90"/>
      <c r="J26" s="104"/>
      <c r="K26" s="100"/>
      <c r="L26" s="100"/>
      <c r="M26" s="100"/>
      <c r="N26" s="100"/>
      <c r="O26" s="100"/>
      <c r="P26" s="100"/>
      <c r="Q26" s="100"/>
      <c r="R26" s="100"/>
      <c r="S26" s="100"/>
      <c r="T26" s="100"/>
      <c r="U26" s="100"/>
      <c r="V26" s="100"/>
    </row>
    <row r="27" spans="1:22">
      <c r="A27" s="90"/>
      <c r="B27" s="116"/>
      <c r="C27" s="91"/>
      <c r="D27" s="119"/>
      <c r="E27" s="105"/>
      <c r="G27" s="90"/>
      <c r="H27" s="103"/>
      <c r="I27" s="90"/>
      <c r="J27" s="104"/>
      <c r="K27" s="100"/>
      <c r="L27" s="100"/>
      <c r="M27" s="100"/>
      <c r="N27" s="100"/>
      <c r="O27" s="100"/>
      <c r="P27" s="100"/>
      <c r="Q27" s="100"/>
      <c r="R27" s="100"/>
      <c r="S27" s="100"/>
      <c r="T27" s="100"/>
      <c r="U27" s="100"/>
      <c r="V27" s="100"/>
    </row>
    <row r="28" spans="1:22">
      <c r="A28" s="90"/>
      <c r="B28" s="116"/>
      <c r="C28" s="91"/>
      <c r="D28" s="119"/>
      <c r="E28" s="105"/>
      <c r="G28" s="90"/>
      <c r="H28" s="103"/>
      <c r="I28" s="90"/>
      <c r="J28" s="104"/>
      <c r="K28" s="100"/>
      <c r="L28" s="100"/>
      <c r="M28" s="100"/>
      <c r="N28" s="100"/>
      <c r="O28" s="100"/>
      <c r="P28" s="100"/>
      <c r="Q28" s="100"/>
      <c r="R28" s="100"/>
      <c r="S28" s="100"/>
      <c r="T28" s="100"/>
      <c r="U28" s="100"/>
      <c r="V28" s="100"/>
    </row>
    <row r="29" spans="1:22">
      <c r="A29" s="90"/>
      <c r="B29" s="116"/>
      <c r="C29" s="91"/>
      <c r="D29" s="119"/>
      <c r="E29" s="105"/>
      <c r="G29" s="90"/>
      <c r="H29" s="103"/>
      <c r="I29" s="90"/>
      <c r="J29" s="104"/>
      <c r="K29" s="100"/>
      <c r="L29" s="100"/>
      <c r="M29" s="100"/>
      <c r="N29" s="100"/>
      <c r="O29" s="100"/>
      <c r="P29" s="100"/>
      <c r="Q29" s="100"/>
      <c r="R29" s="100"/>
      <c r="S29" s="100"/>
      <c r="T29" s="100"/>
      <c r="U29" s="100"/>
      <c r="V29" s="100"/>
    </row>
    <row r="30" spans="1:22">
      <c r="A30" s="90"/>
      <c r="B30" s="116"/>
      <c r="C30" s="91"/>
      <c r="D30" s="119"/>
      <c r="E30" s="105"/>
      <c r="G30" s="90"/>
      <c r="H30" s="103"/>
      <c r="I30" s="90"/>
      <c r="J30" s="104"/>
      <c r="K30" s="100"/>
      <c r="L30" s="100"/>
      <c r="M30" s="100"/>
      <c r="N30" s="100"/>
      <c r="O30" s="100"/>
      <c r="P30" s="100"/>
      <c r="Q30" s="100"/>
      <c r="R30" s="100"/>
      <c r="S30" s="100"/>
      <c r="T30" s="100"/>
      <c r="U30" s="100"/>
      <c r="V30" s="100"/>
    </row>
    <row r="31" spans="1:22">
      <c r="A31" s="90"/>
      <c r="B31" s="116"/>
      <c r="C31" s="91"/>
      <c r="D31" s="119"/>
      <c r="E31" s="105"/>
      <c r="G31" s="90"/>
      <c r="H31" s="103"/>
      <c r="I31" s="90"/>
      <c r="J31" s="104"/>
      <c r="K31" s="100"/>
      <c r="L31" s="100"/>
      <c r="M31" s="100"/>
      <c r="N31" s="100"/>
      <c r="O31" s="100"/>
      <c r="P31" s="100"/>
      <c r="Q31" s="100"/>
      <c r="R31" s="100"/>
      <c r="S31" s="100"/>
      <c r="T31" s="100"/>
      <c r="U31" s="100"/>
      <c r="V31" s="100"/>
    </row>
    <row r="32" spans="1:22">
      <c r="A32" s="90"/>
      <c r="B32" s="116"/>
      <c r="C32" s="91"/>
      <c r="D32" s="119"/>
      <c r="E32" s="105"/>
      <c r="G32" s="90"/>
      <c r="H32" s="103"/>
      <c r="I32" s="90"/>
      <c r="J32" s="104"/>
      <c r="K32" s="100"/>
      <c r="L32" s="100"/>
      <c r="M32" s="100"/>
      <c r="N32" s="100"/>
      <c r="O32" s="100"/>
      <c r="P32" s="100"/>
      <c r="Q32" s="100"/>
      <c r="R32" s="100"/>
      <c r="S32" s="100"/>
      <c r="T32" s="100"/>
      <c r="U32" s="100"/>
      <c r="V32" s="100"/>
    </row>
    <row r="33" spans="1:22">
      <c r="A33" s="90"/>
      <c r="B33" s="116"/>
      <c r="C33" s="91"/>
      <c r="D33" s="119"/>
      <c r="E33" s="105"/>
      <c r="G33" s="90"/>
      <c r="H33" s="103"/>
      <c r="I33" s="90"/>
      <c r="J33" s="104"/>
      <c r="K33" s="100"/>
      <c r="L33" s="100"/>
      <c r="M33" s="100"/>
      <c r="N33" s="100"/>
      <c r="O33" s="100"/>
      <c r="P33" s="100"/>
      <c r="Q33" s="100"/>
      <c r="R33" s="100"/>
      <c r="S33" s="100"/>
      <c r="T33" s="100"/>
      <c r="U33" s="100"/>
      <c r="V33" s="100"/>
    </row>
    <row r="34" spans="1:22">
      <c r="A34" s="90"/>
      <c r="B34" s="116"/>
      <c r="C34" s="91"/>
      <c r="D34" s="119"/>
      <c r="E34" s="105"/>
      <c r="G34" s="90"/>
      <c r="H34" s="103"/>
      <c r="I34" s="90"/>
      <c r="J34" s="104"/>
      <c r="K34" s="100"/>
      <c r="L34" s="167"/>
      <c r="M34" s="167"/>
      <c r="N34" s="167"/>
      <c r="O34" s="100"/>
      <c r="P34" s="102"/>
      <c r="Q34" s="100"/>
      <c r="R34" s="100"/>
      <c r="S34" s="100"/>
      <c r="T34" s="168"/>
      <c r="U34" s="168"/>
      <c r="V34" s="168"/>
    </row>
    <row r="35" spans="1:22">
      <c r="A35" s="90"/>
      <c r="B35" s="116"/>
      <c r="C35" s="91"/>
      <c r="D35" s="119"/>
      <c r="E35" s="105"/>
      <c r="G35" s="90"/>
      <c r="H35" s="103"/>
      <c r="I35" s="90"/>
      <c r="J35" s="104"/>
      <c r="K35" s="100"/>
      <c r="L35" s="100"/>
      <c r="M35" s="100"/>
      <c r="N35" s="100"/>
      <c r="O35" s="100"/>
      <c r="P35" s="100"/>
      <c r="Q35" s="100"/>
      <c r="R35" s="100"/>
      <c r="S35" s="100"/>
      <c r="T35" s="100"/>
      <c r="U35" s="100"/>
      <c r="V35" s="100"/>
    </row>
    <row r="36" spans="1:22">
      <c r="A36" s="90"/>
      <c r="B36" s="116"/>
      <c r="C36" s="91"/>
      <c r="D36" s="119"/>
      <c r="E36" s="105"/>
      <c r="G36" s="90"/>
      <c r="H36" s="103"/>
      <c r="I36" s="90"/>
      <c r="J36" s="104"/>
      <c r="K36" s="100"/>
      <c r="L36" s="167"/>
      <c r="M36" s="167"/>
      <c r="N36" s="167"/>
      <c r="O36" s="100"/>
      <c r="P36" s="102"/>
      <c r="Q36" s="100"/>
      <c r="R36" s="100"/>
      <c r="S36" s="100"/>
      <c r="T36" s="168"/>
      <c r="U36" s="168"/>
      <c r="V36" s="168"/>
    </row>
    <row r="37" spans="1:22">
      <c r="A37" s="90"/>
      <c r="B37" s="116"/>
      <c r="C37" s="91"/>
      <c r="D37" s="119"/>
      <c r="E37" s="105"/>
      <c r="G37" s="90"/>
      <c r="H37" s="103"/>
      <c r="I37" s="90"/>
      <c r="J37" s="104"/>
      <c r="K37" s="100"/>
      <c r="L37" s="110"/>
      <c r="M37" s="110"/>
      <c r="N37" s="110"/>
      <c r="O37" s="100"/>
      <c r="P37" s="102"/>
      <c r="Q37" s="100"/>
      <c r="R37" s="100"/>
      <c r="S37" s="100"/>
      <c r="T37" s="111"/>
      <c r="U37" s="111"/>
      <c r="V37" s="111"/>
    </row>
    <row r="38" spans="1:22">
      <c r="A38" s="90"/>
      <c r="B38" s="116"/>
      <c r="C38" s="91"/>
      <c r="D38" s="119"/>
      <c r="E38" s="105"/>
      <c r="G38" s="90"/>
      <c r="H38" s="103"/>
      <c r="I38" s="90"/>
      <c r="J38" s="104"/>
      <c r="K38" s="100"/>
      <c r="L38" s="110"/>
      <c r="M38" s="110"/>
      <c r="N38" s="110"/>
      <c r="O38" s="100"/>
      <c r="P38" s="102"/>
      <c r="Q38" s="100"/>
      <c r="R38" s="100"/>
      <c r="S38" s="100"/>
      <c r="T38" s="111"/>
      <c r="U38" s="111"/>
      <c r="V38" s="111"/>
    </row>
    <row r="39" spans="1:22">
      <c r="A39" s="90"/>
      <c r="B39" s="116"/>
      <c r="C39" s="91"/>
      <c r="D39" s="119"/>
      <c r="E39" s="74"/>
      <c r="G39" s="90"/>
      <c r="H39" s="103"/>
      <c r="I39" s="90"/>
      <c r="J39" s="104"/>
      <c r="K39" s="100"/>
      <c r="L39" s="110"/>
      <c r="M39" s="110"/>
      <c r="N39" s="110"/>
      <c r="O39" s="100"/>
      <c r="P39" s="102"/>
      <c r="Q39" s="100"/>
      <c r="R39" s="100"/>
      <c r="S39" s="100"/>
      <c r="T39" s="111"/>
      <c r="U39" s="111"/>
      <c r="V39" s="111"/>
    </row>
    <row r="40" spans="1:22">
      <c r="A40" s="90"/>
      <c r="B40" s="116"/>
      <c r="C40" s="91"/>
      <c r="D40" s="119"/>
      <c r="E40" s="74"/>
      <c r="G40" s="90"/>
      <c r="H40" s="103"/>
      <c r="I40" s="90"/>
      <c r="J40" s="104"/>
      <c r="K40" s="100"/>
      <c r="L40" s="120"/>
      <c r="M40" s="120"/>
      <c r="N40" s="120"/>
      <c r="O40" s="100"/>
      <c r="P40" s="102"/>
      <c r="Q40" s="100"/>
      <c r="R40" s="100"/>
      <c r="S40" s="100"/>
      <c r="T40" s="121"/>
      <c r="U40" s="121"/>
      <c r="V40" s="121"/>
    </row>
    <row r="41" spans="1:22">
      <c r="A41" s="90"/>
      <c r="B41" s="116"/>
      <c r="C41" s="91"/>
      <c r="D41" s="119"/>
      <c r="E41" s="74"/>
      <c r="G41" s="90"/>
      <c r="H41" s="103"/>
      <c r="I41" s="90"/>
      <c r="J41" s="104"/>
      <c r="K41" s="100"/>
      <c r="L41" s="110"/>
      <c r="M41" s="110"/>
      <c r="N41" s="110"/>
      <c r="O41" s="100"/>
      <c r="P41" s="102"/>
      <c r="Q41" s="100"/>
      <c r="R41" s="100"/>
      <c r="S41" s="100"/>
      <c r="T41" s="111"/>
      <c r="U41" s="111"/>
      <c r="V41" s="111"/>
    </row>
    <row r="42" spans="1:22">
      <c r="A42" s="90"/>
      <c r="B42" s="116"/>
      <c r="C42" s="91"/>
      <c r="D42" s="119"/>
      <c r="E42" s="74"/>
      <c r="G42" s="90"/>
      <c r="H42" s="103"/>
      <c r="I42" s="90"/>
      <c r="J42" s="104"/>
      <c r="K42" s="100"/>
      <c r="L42" s="110"/>
      <c r="M42" s="110"/>
      <c r="N42" s="110"/>
      <c r="O42" s="100"/>
      <c r="P42" s="102"/>
      <c r="Q42" s="100"/>
      <c r="R42" s="100"/>
      <c r="S42" s="100"/>
      <c r="T42" s="111"/>
      <c r="U42" s="111"/>
      <c r="V42" s="111"/>
    </row>
    <row r="43" spans="1:22">
      <c r="A43" s="90"/>
      <c r="B43" s="116"/>
      <c r="C43" s="91"/>
      <c r="D43" s="119"/>
      <c r="E43" s="74"/>
      <c r="G43" s="90"/>
      <c r="H43" s="103"/>
      <c r="I43" s="90"/>
      <c r="J43" s="104"/>
      <c r="K43" s="100"/>
      <c r="L43" s="110"/>
      <c r="M43" s="110"/>
      <c r="N43" s="110"/>
      <c r="O43" s="100"/>
      <c r="P43" s="102"/>
      <c r="Q43" s="100"/>
      <c r="R43" s="100"/>
      <c r="S43" s="100"/>
      <c r="T43" s="111"/>
      <c r="U43" s="111"/>
      <c r="V43" s="111"/>
    </row>
    <row r="44" spans="1:22">
      <c r="A44" s="90"/>
      <c r="B44" s="116"/>
      <c r="C44" s="91"/>
      <c r="D44" s="119"/>
      <c r="E44" s="74"/>
      <c r="G44" s="90"/>
      <c r="H44" s="103"/>
      <c r="I44" s="90"/>
      <c r="J44" s="104"/>
      <c r="K44" s="100"/>
      <c r="L44" s="110"/>
      <c r="M44" s="110"/>
      <c r="N44" s="110"/>
      <c r="O44" s="100"/>
      <c r="P44" s="102"/>
      <c r="Q44" s="100"/>
      <c r="R44" s="100"/>
      <c r="S44" s="100"/>
      <c r="T44" s="111"/>
      <c r="U44" s="111"/>
      <c r="V44" s="111"/>
    </row>
    <row r="45" spans="1:22">
      <c r="A45" s="90"/>
      <c r="B45" s="116"/>
      <c r="C45" s="91"/>
      <c r="D45" s="119"/>
      <c r="E45" s="74"/>
      <c r="G45" s="90"/>
      <c r="H45" s="103"/>
      <c r="I45" s="90"/>
      <c r="J45" s="104"/>
      <c r="K45" s="100"/>
      <c r="L45" s="110"/>
      <c r="M45" s="110"/>
      <c r="N45" s="110"/>
      <c r="O45" s="100"/>
      <c r="P45" s="102"/>
      <c r="Q45" s="100"/>
      <c r="R45" s="100"/>
      <c r="S45" s="100"/>
      <c r="T45" s="111"/>
      <c r="U45" s="111"/>
      <c r="V45" s="111"/>
    </row>
    <row r="46" spans="1:22">
      <c r="A46" s="90"/>
      <c r="B46" s="116"/>
      <c r="C46" s="91"/>
      <c r="D46" s="125"/>
      <c r="E46" s="74"/>
      <c r="G46" s="90"/>
      <c r="H46" s="103"/>
      <c r="I46" s="90"/>
      <c r="J46" s="104"/>
      <c r="K46" s="100"/>
      <c r="L46" s="110"/>
      <c r="M46" s="110"/>
      <c r="N46" s="110"/>
      <c r="O46" s="100"/>
      <c r="P46" s="102"/>
      <c r="Q46" s="100"/>
      <c r="R46" s="100"/>
      <c r="S46" s="100"/>
      <c r="T46" s="111"/>
      <c r="U46" s="111"/>
      <c r="V46" s="111"/>
    </row>
    <row r="47" spans="1:22">
      <c r="A47" s="90"/>
      <c r="B47" s="116"/>
      <c r="C47" s="91"/>
      <c r="D47" s="119"/>
      <c r="G47" s="90"/>
      <c r="H47" s="103"/>
      <c r="I47" s="90"/>
      <c r="J47" s="104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</row>
    <row r="48" spans="1:22">
      <c r="A48" s="53"/>
      <c r="B48" s="57"/>
      <c r="C48" s="54"/>
      <c r="D48" s="4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65"/>
      <c r="T48" s="165"/>
      <c r="U48" s="165"/>
      <c r="V48" s="165"/>
    </row>
    <row r="49" spans="1:28">
      <c r="A49" s="53"/>
      <c r="B49" s="57"/>
      <c r="C49" s="54"/>
      <c r="D49" s="39"/>
    </row>
    <row r="50" spans="1:28">
      <c r="A50" s="53"/>
      <c r="B50" s="57"/>
      <c r="C50" s="54"/>
      <c r="D50" s="40"/>
    </row>
    <row r="51" spans="1:28">
      <c r="A51" s="53"/>
      <c r="B51" s="57"/>
      <c r="C51" s="54"/>
      <c r="D51" s="40"/>
    </row>
    <row r="52" spans="1:28" s="2" customFormat="1" ht="15.75">
      <c r="A52" s="1" t="s">
        <v>116</v>
      </c>
      <c r="D52" s="43"/>
      <c r="AA52" s="72"/>
      <c r="AB52" s="73"/>
    </row>
    <row r="53" spans="1:28" s="2" customFormat="1" ht="19.5" customHeight="1">
      <c r="A53" s="3" t="s">
        <v>0</v>
      </c>
      <c r="B53" s="56" t="s">
        <v>36</v>
      </c>
      <c r="C53" s="38" t="s">
        <v>37</v>
      </c>
      <c r="D53" s="93" t="s">
        <v>38</v>
      </c>
      <c r="F53" s="13" t="s">
        <v>1</v>
      </c>
      <c r="K53" s="13" t="s">
        <v>92</v>
      </c>
      <c r="L53" s="86"/>
    </row>
    <row r="54" spans="1:28">
      <c r="A54" s="53"/>
      <c r="B54" s="57"/>
      <c r="C54" s="54"/>
      <c r="D54" s="40"/>
      <c r="F54" s="2"/>
    </row>
    <row r="55" spans="1:28">
      <c r="A55" s="53" t="s">
        <v>76</v>
      </c>
      <c r="B55" s="55">
        <v>42259</v>
      </c>
      <c r="C55" s="76" t="s">
        <v>39</v>
      </c>
      <c r="D55" s="40">
        <v>3500119000</v>
      </c>
      <c r="E55" s="2"/>
      <c r="F55" s="83" t="s">
        <v>77</v>
      </c>
      <c r="K55" t="s">
        <v>83</v>
      </c>
      <c r="L55" s="85">
        <v>2792722412.8299999</v>
      </c>
    </row>
    <row r="56" spans="1:28">
      <c r="A56" s="53" t="s">
        <v>68</v>
      </c>
      <c r="B56" s="75">
        <v>42790</v>
      </c>
      <c r="C56" s="76" t="s">
        <v>39</v>
      </c>
      <c r="D56" s="79">
        <v>3274649000</v>
      </c>
      <c r="F56" s="21" t="s">
        <v>69</v>
      </c>
      <c r="K56" t="s">
        <v>83</v>
      </c>
      <c r="L56" s="85">
        <v>2511619113.3600001</v>
      </c>
    </row>
    <row r="57" spans="1:28">
      <c r="A57" s="53"/>
      <c r="B57" s="57"/>
      <c r="C57" s="54"/>
      <c r="D57" s="40"/>
      <c r="E57" s="2"/>
      <c r="F57" s="83"/>
    </row>
    <row r="58" spans="1:28">
      <c r="A58" s="53"/>
      <c r="B58" s="57"/>
      <c r="C58" s="54"/>
      <c r="D58" s="39">
        <f>SUM(D55:D57)</f>
        <v>6774768000</v>
      </c>
      <c r="E58" s="2"/>
      <c r="L58" s="87">
        <f>SUM(L55:L57)</f>
        <v>5304341526.1900005</v>
      </c>
    </row>
    <row r="59" spans="1:28">
      <c r="A59" s="53"/>
      <c r="B59" s="57"/>
      <c r="C59" s="54"/>
      <c r="D59" s="40"/>
      <c r="E59" s="2"/>
    </row>
    <row r="60" spans="1:28">
      <c r="A60" s="53"/>
      <c r="B60" s="57"/>
      <c r="C60" s="54"/>
      <c r="D60" s="40"/>
    </row>
    <row r="61" spans="1:28">
      <c r="A61" s="21"/>
      <c r="C61" s="76"/>
      <c r="D61" s="40"/>
      <c r="E61" s="2"/>
      <c r="F61" s="83"/>
      <c r="L61" s="85"/>
    </row>
    <row r="62" spans="1:28">
      <c r="A62" s="53"/>
      <c r="B62" s="57"/>
      <c r="C62" s="54"/>
      <c r="D62" s="40"/>
      <c r="E62" s="41"/>
    </row>
    <row r="63" spans="1:28">
      <c r="A63" s="53"/>
      <c r="B63" s="57"/>
      <c r="C63" s="54"/>
      <c r="D63" s="40"/>
      <c r="E63" s="41"/>
    </row>
    <row r="64" spans="1:28">
      <c r="A64" s="53"/>
      <c r="B64" s="57"/>
      <c r="C64" s="54"/>
      <c r="D64" s="40"/>
    </row>
    <row r="65" spans="1:4">
      <c r="A65" s="53"/>
      <c r="B65" s="57"/>
      <c r="C65" s="54"/>
      <c r="D65" s="40"/>
    </row>
    <row r="66" spans="1:4">
      <c r="A66" s="53"/>
      <c r="B66" s="57"/>
      <c r="C66" s="54"/>
      <c r="D66" s="40"/>
    </row>
    <row r="67" spans="1:4">
      <c r="A67" s="53"/>
      <c r="B67" s="57"/>
      <c r="C67" s="54"/>
      <c r="D67" s="40"/>
    </row>
    <row r="68" spans="1:4">
      <c r="A68" s="53"/>
      <c r="B68" s="57"/>
      <c r="C68" s="54"/>
      <c r="D68" s="40"/>
    </row>
    <row r="69" spans="1:4">
      <c r="A69" s="53"/>
      <c r="B69" s="57"/>
      <c r="C69" s="54"/>
      <c r="D69" s="40"/>
    </row>
    <row r="70" spans="1:4">
      <c r="A70" s="53"/>
      <c r="B70" s="57"/>
      <c r="C70" s="54"/>
      <c r="D70" s="40"/>
    </row>
    <row r="71" spans="1:4">
      <c r="A71" s="53"/>
      <c r="B71" s="57"/>
      <c r="C71" s="54"/>
      <c r="D71" s="40"/>
    </row>
    <row r="72" spans="1:4">
      <c r="A72" s="53"/>
      <c r="B72" s="57"/>
      <c r="C72" s="54"/>
      <c r="D72" s="40"/>
    </row>
    <row r="73" spans="1:4">
      <c r="A73" s="53"/>
      <c r="B73" s="57"/>
      <c r="C73" s="54"/>
      <c r="D73" s="40"/>
    </row>
    <row r="74" spans="1:4">
      <c r="A74" s="53"/>
      <c r="B74" s="57"/>
      <c r="C74" s="54"/>
      <c r="D74" s="40"/>
    </row>
    <row r="75" spans="1:4">
      <c r="A75" s="53"/>
      <c r="B75" s="57"/>
      <c r="C75" s="54"/>
      <c r="D75" s="40"/>
    </row>
    <row r="76" spans="1:4">
      <c r="A76" s="53"/>
      <c r="B76" s="57"/>
      <c r="C76" s="54"/>
      <c r="D76" s="40"/>
    </row>
    <row r="77" spans="1:4">
      <c r="A77" s="53"/>
      <c r="B77" s="57"/>
      <c r="C77" s="54"/>
      <c r="D77" s="40"/>
    </row>
    <row r="78" spans="1:4">
      <c r="D78" s="40"/>
    </row>
    <row r="79" spans="1:4">
      <c r="D79" s="40"/>
    </row>
    <row r="84" spans="4:4">
      <c r="D84" s="39"/>
    </row>
  </sheetData>
  <mergeCells count="9">
    <mergeCell ref="S48:V48"/>
    <mergeCell ref="G8:I8"/>
    <mergeCell ref="K8:L8"/>
    <mergeCell ref="N8:P8"/>
    <mergeCell ref="R8:U8"/>
    <mergeCell ref="L36:N36"/>
    <mergeCell ref="T36:V36"/>
    <mergeCell ref="L34:N34"/>
    <mergeCell ref="T34:V34"/>
  </mergeCells>
  <phoneticPr fontId="8" type="noConversion"/>
  <pageMargins left="0.75" right="0.75" top="1" bottom="1" header="0.5" footer="0.5"/>
  <pageSetup paperSize="9" scale="26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0"/>
  <sheetViews>
    <sheetView workbookViewId="0">
      <selection activeCell="B3" sqref="B3"/>
    </sheetView>
  </sheetViews>
  <sheetFormatPr defaultRowHeight="12.75"/>
  <cols>
    <col min="1" max="2" width="9.140625" style="7"/>
    <col min="3" max="4" width="4.85546875" style="7" customWidth="1"/>
    <col min="5" max="6" width="14" style="7" customWidth="1"/>
    <col min="7" max="7" width="13.42578125" style="7" customWidth="1"/>
    <col min="8" max="8" width="14" style="7" customWidth="1"/>
    <col min="9" max="13" width="9.140625" style="7"/>
    <col min="14" max="14" width="15.42578125" style="7" bestFit="1" customWidth="1"/>
    <col min="15" max="16" width="11.28515625" style="7" bestFit="1" customWidth="1"/>
    <col min="17" max="17" width="14.140625" style="7" bestFit="1" customWidth="1"/>
    <col min="18" max="16384" width="9.140625" style="7"/>
  </cols>
  <sheetData>
    <row r="1" spans="1:21" ht="26.25" customHeight="1">
      <c r="O1" s="14"/>
      <c r="P1" s="14"/>
      <c r="Q1" s="14"/>
      <c r="R1" s="14"/>
      <c r="S1" s="14"/>
      <c r="T1" s="14"/>
      <c r="U1" s="14"/>
    </row>
    <row r="2" spans="1:21" ht="16.5" customHeight="1">
      <c r="B2" s="6" t="s">
        <v>130</v>
      </c>
      <c r="O2" s="14"/>
      <c r="P2" s="14"/>
      <c r="Q2" s="14"/>
      <c r="R2" s="14"/>
      <c r="S2" s="14"/>
      <c r="T2" s="14"/>
      <c r="U2" s="14"/>
    </row>
    <row r="3" spans="1:21" ht="16.5" customHeight="1">
      <c r="B3" s="80" t="s">
        <v>86</v>
      </c>
      <c r="O3" s="14"/>
      <c r="P3" s="14"/>
      <c r="Q3" s="14"/>
      <c r="R3" s="14"/>
      <c r="S3" s="14"/>
      <c r="T3" s="14"/>
      <c r="U3" s="14"/>
    </row>
    <row r="4" spans="1:21" ht="16.5" customHeight="1">
      <c r="B4" s="80"/>
      <c r="O4" s="14"/>
      <c r="P4" s="14"/>
      <c r="Q4" s="14"/>
      <c r="R4" s="14"/>
      <c r="S4" s="14"/>
      <c r="T4" s="14"/>
      <c r="U4" s="14"/>
    </row>
    <row r="5" spans="1:21" ht="26.25" customHeight="1">
      <c r="A5" s="109"/>
      <c r="B5" s="169" t="s">
        <v>23</v>
      </c>
      <c r="C5" s="169"/>
      <c r="D5" s="169"/>
      <c r="E5" s="108" t="s">
        <v>16</v>
      </c>
      <c r="F5" s="108" t="s">
        <v>17</v>
      </c>
      <c r="G5" s="108" t="s">
        <v>18</v>
      </c>
      <c r="O5" s="14"/>
      <c r="P5" s="14"/>
      <c r="Q5" s="14"/>
      <c r="R5" s="14"/>
      <c r="S5" s="14"/>
      <c r="T5" s="14"/>
      <c r="U5" s="14"/>
    </row>
    <row r="6" spans="1:21" ht="12" customHeight="1">
      <c r="B6" s="7">
        <v>0</v>
      </c>
      <c r="C6" s="8" t="s">
        <v>19</v>
      </c>
      <c r="D6" s="7">
        <v>1</v>
      </c>
      <c r="E6" s="18">
        <f>G6+F6</f>
        <v>46.7541094368231</v>
      </c>
      <c r="F6" s="18"/>
      <c r="G6" s="18">
        <v>46.7541094368231</v>
      </c>
      <c r="H6" s="96"/>
      <c r="I6" s="14"/>
      <c r="J6" s="14"/>
      <c r="K6" s="14"/>
      <c r="L6" s="26"/>
      <c r="M6" s="98"/>
      <c r="N6" s="19"/>
      <c r="O6" s="14"/>
      <c r="P6" s="14"/>
      <c r="Q6" s="14"/>
      <c r="R6" s="14"/>
      <c r="S6" s="14"/>
      <c r="T6" s="14"/>
      <c r="U6" s="14"/>
    </row>
    <row r="7" spans="1:21">
      <c r="B7" s="7">
        <v>1</v>
      </c>
      <c r="C7" s="8" t="s">
        <v>19</v>
      </c>
      <c r="D7" s="7">
        <v>2</v>
      </c>
      <c r="E7" s="18">
        <f t="shared" ref="E7:E13" si="0">G7+F7</f>
        <v>150.44566462815885</v>
      </c>
      <c r="F7" s="18"/>
      <c r="G7" s="18">
        <v>150.44566462815885</v>
      </c>
      <c r="H7" s="96"/>
      <c r="I7" s="14"/>
      <c r="J7" s="14"/>
      <c r="K7" s="14"/>
      <c r="L7" s="26"/>
      <c r="M7" s="98"/>
      <c r="N7" s="19"/>
      <c r="O7" s="14"/>
      <c r="P7" s="14"/>
      <c r="Q7" s="14"/>
      <c r="R7" s="14"/>
      <c r="S7" s="14"/>
      <c r="T7" s="14"/>
      <c r="U7" s="14"/>
    </row>
    <row r="8" spans="1:21">
      <c r="B8" s="7">
        <v>2</v>
      </c>
      <c r="C8" s="8" t="s">
        <v>19</v>
      </c>
      <c r="D8" s="7">
        <v>3</v>
      </c>
      <c r="E8" s="18">
        <f t="shared" si="0"/>
        <v>2872.7623844328882</v>
      </c>
      <c r="F8" s="18">
        <v>2792.7224128299999</v>
      </c>
      <c r="G8" s="18">
        <v>80.039971602888073</v>
      </c>
      <c r="H8" s="96"/>
      <c r="I8" s="14"/>
      <c r="J8" s="14"/>
      <c r="K8" s="14"/>
      <c r="L8" s="26"/>
      <c r="M8" s="98"/>
      <c r="N8" s="19"/>
      <c r="O8" s="14"/>
      <c r="P8" s="14"/>
      <c r="Q8" s="14"/>
      <c r="R8" s="14"/>
      <c r="S8" s="14"/>
      <c r="T8" s="14"/>
      <c r="U8" s="14"/>
    </row>
    <row r="9" spans="1:21">
      <c r="B9" s="7">
        <v>3</v>
      </c>
      <c r="C9" s="8" t="s">
        <v>19</v>
      </c>
      <c r="D9" s="7">
        <v>4</v>
      </c>
      <c r="E9" s="82">
        <f t="shared" si="0"/>
        <v>213.14240134296028</v>
      </c>
      <c r="F9" s="18"/>
      <c r="G9" s="18">
        <v>213.14240134296028</v>
      </c>
      <c r="H9" s="96"/>
      <c r="I9" s="14"/>
      <c r="J9" s="14"/>
      <c r="K9" s="14"/>
      <c r="L9" s="26"/>
      <c r="M9" s="98"/>
      <c r="N9" s="19"/>
      <c r="O9" s="14"/>
      <c r="P9" s="14"/>
      <c r="Q9" s="14"/>
      <c r="R9" s="14"/>
      <c r="S9" s="14"/>
      <c r="T9" s="14"/>
      <c r="U9" s="14"/>
    </row>
    <row r="10" spans="1:21">
      <c r="B10" s="7">
        <v>4</v>
      </c>
      <c r="C10" s="8" t="s">
        <v>19</v>
      </c>
      <c r="D10" s="7">
        <v>5</v>
      </c>
      <c r="E10" s="18">
        <f t="shared" si="0"/>
        <v>2576.9038442264259</v>
      </c>
      <c r="F10" s="18">
        <v>2511.61911336</v>
      </c>
      <c r="G10" s="18">
        <v>65.284730866425988</v>
      </c>
      <c r="H10" s="96"/>
      <c r="I10" s="14"/>
      <c r="J10" s="14"/>
      <c r="K10" s="14"/>
      <c r="L10" s="26"/>
      <c r="M10" s="98"/>
      <c r="N10" s="19"/>
      <c r="O10" s="14"/>
      <c r="P10" s="14"/>
      <c r="Q10" s="14"/>
      <c r="R10" s="14"/>
      <c r="S10" s="14"/>
      <c r="T10" s="14"/>
      <c r="U10" s="14"/>
    </row>
    <row r="11" spans="1:21">
      <c r="B11" s="7">
        <v>5</v>
      </c>
      <c r="C11" s="8" t="s">
        <v>19</v>
      </c>
      <c r="D11" s="7">
        <v>10</v>
      </c>
      <c r="E11" s="18">
        <f t="shared" si="0"/>
        <v>79.134758447653439</v>
      </c>
      <c r="F11" s="18"/>
      <c r="G11" s="18">
        <v>79.134758447653439</v>
      </c>
      <c r="H11" s="96"/>
      <c r="I11" s="14"/>
      <c r="J11" s="14"/>
      <c r="K11" s="14"/>
      <c r="L11" s="26"/>
      <c r="M11" s="98"/>
      <c r="N11" s="19"/>
      <c r="O11" s="14"/>
      <c r="P11" s="14"/>
      <c r="Q11" s="14"/>
      <c r="R11" s="14"/>
      <c r="S11" s="14"/>
      <c r="T11" s="14"/>
      <c r="U11" s="14"/>
    </row>
    <row r="12" spans="1:21">
      <c r="B12" s="7">
        <v>10</v>
      </c>
      <c r="C12" s="8" t="s">
        <v>19</v>
      </c>
      <c r="D12" s="7">
        <v>15</v>
      </c>
      <c r="E12" s="82">
        <f t="shared" si="0"/>
        <v>106.64674077256318</v>
      </c>
      <c r="F12" s="18"/>
      <c r="G12" s="18">
        <v>106.64674077256318</v>
      </c>
      <c r="H12" s="96"/>
      <c r="I12" s="14"/>
      <c r="J12" s="14"/>
      <c r="K12" s="14"/>
      <c r="L12" s="26"/>
      <c r="M12" s="98"/>
      <c r="N12" s="19"/>
      <c r="O12" s="14"/>
      <c r="P12" s="14"/>
      <c r="Q12" s="14"/>
      <c r="R12" s="14"/>
      <c r="S12" s="14"/>
      <c r="T12" s="14"/>
      <c r="U12" s="14"/>
    </row>
    <row r="13" spans="1:21">
      <c r="B13" s="7">
        <v>15</v>
      </c>
      <c r="C13" s="8" t="s">
        <v>19</v>
      </c>
      <c r="D13" s="7">
        <v>20</v>
      </c>
      <c r="E13" s="18">
        <f t="shared" si="0"/>
        <v>15.371269617328519</v>
      </c>
      <c r="F13" s="18"/>
      <c r="G13" s="18">
        <v>15.371269617328519</v>
      </c>
      <c r="H13" s="96"/>
      <c r="I13" s="14"/>
      <c r="J13" s="14"/>
      <c r="K13" s="14"/>
      <c r="L13" s="26"/>
      <c r="M13" s="98"/>
      <c r="N13" s="19"/>
      <c r="O13" s="14"/>
      <c r="P13" s="14"/>
      <c r="Q13" s="14"/>
      <c r="R13" s="14"/>
      <c r="S13" s="14"/>
      <c r="T13" s="14"/>
      <c r="U13" s="14"/>
    </row>
    <row r="14" spans="1:21">
      <c r="B14" s="170"/>
      <c r="C14" s="170"/>
      <c r="D14" s="171"/>
      <c r="E14" s="18"/>
      <c r="F14" s="18"/>
      <c r="G14" s="94"/>
      <c r="H14" s="96"/>
      <c r="I14" s="14"/>
      <c r="J14" s="14"/>
      <c r="K14" s="14"/>
      <c r="L14" s="26"/>
      <c r="M14" s="98"/>
      <c r="N14" s="19"/>
      <c r="O14" s="14"/>
      <c r="P14" s="17"/>
      <c r="Q14" s="14"/>
      <c r="R14" s="14"/>
      <c r="S14" s="14"/>
      <c r="T14" s="14"/>
      <c r="U14" s="14"/>
    </row>
    <row r="15" spans="1:21">
      <c r="B15" s="172" t="s">
        <v>16</v>
      </c>
      <c r="C15" s="172"/>
      <c r="D15" s="172"/>
      <c r="E15" s="11">
        <f>SUM(E6:E14)</f>
        <v>6061.1611729048027</v>
      </c>
      <c r="F15" s="11">
        <f>SUM(F6:F14)</f>
        <v>5304.34152619</v>
      </c>
      <c r="G15" s="97">
        <f>SUM(G6:G14)</f>
        <v>756.81964671480137</v>
      </c>
      <c r="H15" s="47"/>
      <c r="L15" s="26"/>
      <c r="M15" s="98"/>
      <c r="N15" s="19"/>
      <c r="O15" s="14"/>
      <c r="P15" s="14"/>
      <c r="Q15" s="14"/>
      <c r="R15" s="14"/>
      <c r="S15" s="14"/>
      <c r="T15" s="14"/>
      <c r="U15" s="14"/>
    </row>
    <row r="16" spans="1:21">
      <c r="L16" s="26"/>
      <c r="M16" s="98"/>
      <c r="N16" s="19"/>
      <c r="O16" s="14"/>
      <c r="P16" s="14"/>
      <c r="Q16" s="14"/>
      <c r="R16" s="14"/>
      <c r="S16" s="14"/>
      <c r="T16" s="14"/>
      <c r="U16" s="14"/>
    </row>
    <row r="17" spans="2:21">
      <c r="B17" s="10"/>
      <c r="L17" s="26"/>
      <c r="M17" s="98"/>
      <c r="N17" s="19"/>
      <c r="O17" s="14"/>
      <c r="P17" s="14"/>
      <c r="Q17" s="14"/>
      <c r="R17" s="14"/>
      <c r="S17" s="14"/>
      <c r="T17" s="14"/>
      <c r="U17" s="14"/>
    </row>
    <row r="18" spans="2:21">
      <c r="B18" s="10"/>
      <c r="L18" s="26"/>
      <c r="M18" s="98"/>
      <c r="N18" s="19"/>
      <c r="O18" s="14"/>
      <c r="P18" s="14"/>
      <c r="Q18" s="14"/>
      <c r="R18" s="14"/>
      <c r="S18" s="14"/>
      <c r="T18" s="14"/>
      <c r="U18" s="14"/>
    </row>
    <row r="19" spans="2:21">
      <c r="G19" s="23"/>
      <c r="L19" s="88"/>
      <c r="M19" s="98"/>
      <c r="N19" s="19"/>
      <c r="O19" s="14"/>
      <c r="P19" s="14"/>
      <c r="Q19" s="14"/>
      <c r="R19" s="14"/>
      <c r="S19" s="14"/>
      <c r="T19" s="14"/>
      <c r="U19" s="14"/>
    </row>
    <row r="20" spans="2:21">
      <c r="G20" s="23"/>
      <c r="L20" s="88"/>
      <c r="M20" s="98"/>
      <c r="N20" s="19"/>
      <c r="O20" s="14"/>
      <c r="P20" s="14"/>
      <c r="Q20" s="14"/>
      <c r="R20" s="14"/>
      <c r="S20" s="14"/>
      <c r="T20" s="14"/>
      <c r="U20" s="14"/>
    </row>
    <row r="21" spans="2:21">
      <c r="L21" s="88"/>
      <c r="M21" s="98"/>
      <c r="N21" s="19"/>
      <c r="O21" s="14"/>
      <c r="P21" s="14"/>
      <c r="Q21" s="14"/>
      <c r="R21" s="14"/>
      <c r="S21" s="14"/>
      <c r="T21" s="14"/>
      <c r="U21" s="14"/>
    </row>
    <row r="22" spans="2:21">
      <c r="L22" s="26"/>
      <c r="M22" s="98"/>
      <c r="N22" s="19"/>
      <c r="O22" s="14"/>
      <c r="P22" s="14"/>
      <c r="Q22" s="14"/>
      <c r="R22" s="14"/>
      <c r="S22" s="14"/>
      <c r="T22" s="14"/>
      <c r="U22" s="14"/>
    </row>
    <row r="23" spans="2:21">
      <c r="L23" s="26"/>
      <c r="M23" s="98"/>
      <c r="N23" s="19"/>
      <c r="O23" s="14"/>
      <c r="P23" s="14"/>
      <c r="Q23" s="14"/>
      <c r="R23" s="14"/>
      <c r="S23" s="14"/>
      <c r="T23" s="14"/>
      <c r="U23" s="14"/>
    </row>
    <row r="24" spans="2:21">
      <c r="L24" s="88"/>
      <c r="M24" s="95"/>
      <c r="N24" s="19"/>
    </row>
    <row r="28" spans="2:21">
      <c r="L28" s="101"/>
      <c r="N28" s="71"/>
      <c r="P28" s="99"/>
    </row>
    <row r="29" spans="2:21">
      <c r="L29" s="101"/>
      <c r="N29" s="71"/>
      <c r="P29" s="99"/>
    </row>
    <row r="30" spans="2:21">
      <c r="N30" s="71"/>
    </row>
  </sheetData>
  <mergeCells count="3">
    <mergeCell ref="B5:D5"/>
    <mergeCell ref="B14:D14"/>
    <mergeCell ref="B15:D15"/>
  </mergeCells>
  <pageMargins left="0.75" right="0.75" top="1" bottom="1" header="0.5" footer="0.5"/>
  <pageSetup paperSize="9" scale="9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50"/>
  <sheetViews>
    <sheetView zoomScale="90" zoomScaleNormal="90" workbookViewId="0">
      <selection activeCell="B31" sqref="B31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17.7109375" style="7" bestFit="1" customWidth="1"/>
    <col min="9" max="9" width="17.140625" style="7" bestFit="1" customWidth="1"/>
    <col min="10" max="10" width="15.140625" style="7" customWidth="1"/>
    <col min="11" max="11" width="14.28515625" style="7" customWidth="1"/>
    <col min="12" max="12" width="17.140625" style="7" bestFit="1" customWidth="1"/>
    <col min="13" max="13" width="16" style="7" bestFit="1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6" t="s">
        <v>126</v>
      </c>
    </row>
    <row r="3" spans="2:10">
      <c r="B3" s="80" t="s">
        <v>86</v>
      </c>
    </row>
    <row r="5" spans="2:10">
      <c r="B5" s="10" t="s">
        <v>24</v>
      </c>
      <c r="C5" s="10" t="s">
        <v>25</v>
      </c>
      <c r="D5" s="10"/>
      <c r="J5" s="47"/>
    </row>
    <row r="6" spans="2:10" ht="20.25" customHeight="1">
      <c r="B6" s="26"/>
      <c r="C6" s="27"/>
      <c r="D6" s="2"/>
      <c r="E6" s="2"/>
      <c r="F6" s="2"/>
      <c r="J6" s="2"/>
    </row>
    <row r="7" spans="2:10">
      <c r="B7" s="26">
        <v>2014</v>
      </c>
      <c r="C7" s="107">
        <v>44.202671877256321</v>
      </c>
      <c r="D7" s="19"/>
      <c r="E7" s="22"/>
      <c r="F7" s="2"/>
      <c r="J7" s="2"/>
    </row>
    <row r="8" spans="2:10">
      <c r="B8" s="26">
        <v>2015</v>
      </c>
      <c r="C8" s="107">
        <v>2909.802602671155</v>
      </c>
      <c r="D8" s="19"/>
      <c r="E8" s="2"/>
      <c r="F8" s="2"/>
      <c r="J8" s="19"/>
    </row>
    <row r="9" spans="2:10">
      <c r="B9" s="26">
        <v>2016</v>
      </c>
      <c r="C9" s="107">
        <v>102.13584634657042</v>
      </c>
      <c r="D9" s="18"/>
      <c r="E9" s="2"/>
      <c r="F9" s="2"/>
      <c r="J9" s="19"/>
    </row>
    <row r="10" spans="2:10">
      <c r="B10" s="26">
        <v>2017</v>
      </c>
      <c r="C10" s="107">
        <v>2669.4717414466427</v>
      </c>
      <c r="D10" s="19"/>
      <c r="E10" s="2"/>
      <c r="F10" s="2"/>
    </row>
    <row r="11" spans="2:10">
      <c r="B11" s="26">
        <v>2018</v>
      </c>
      <c r="C11" s="107">
        <v>131.08042307581229</v>
      </c>
      <c r="D11" s="19"/>
      <c r="E11" s="2"/>
      <c r="F11" s="2"/>
      <c r="H11" s="24"/>
    </row>
    <row r="12" spans="2:10">
      <c r="B12" s="26">
        <v>2019</v>
      </c>
      <c r="C12" s="107">
        <v>13.593015451263538</v>
      </c>
      <c r="E12" s="2"/>
      <c r="F12" s="2"/>
      <c r="H12" s="24"/>
    </row>
    <row r="13" spans="2:10">
      <c r="B13" s="26">
        <v>2020</v>
      </c>
      <c r="C13" s="107">
        <v>14.515160837545125</v>
      </c>
      <c r="D13" s="19"/>
      <c r="E13" s="2"/>
      <c r="F13" s="2"/>
    </row>
    <row r="14" spans="2:10">
      <c r="B14" s="26">
        <v>2021</v>
      </c>
      <c r="C14" s="107">
        <v>15.500853046931406</v>
      </c>
      <c r="D14" s="19"/>
      <c r="E14" s="2"/>
      <c r="F14" s="2"/>
    </row>
    <row r="15" spans="2:10">
      <c r="B15" s="26">
        <v>2022</v>
      </c>
      <c r="C15" s="107">
        <v>16.554547516245485</v>
      </c>
      <c r="D15" s="19"/>
      <c r="E15" s="2"/>
      <c r="F15" s="2"/>
    </row>
    <row r="16" spans="2:10">
      <c r="B16" s="26">
        <v>2023</v>
      </c>
      <c r="C16" s="107">
        <v>16.162712447653426</v>
      </c>
      <c r="D16" s="19"/>
      <c r="E16" s="2"/>
      <c r="F16" s="2"/>
    </row>
    <row r="17" spans="1:10">
      <c r="B17" s="26">
        <v>2024</v>
      </c>
      <c r="C17" s="107">
        <v>20.403707046931405</v>
      </c>
      <c r="D17" s="19"/>
      <c r="E17" s="2"/>
      <c r="F17" s="2"/>
    </row>
    <row r="18" spans="1:10">
      <c r="B18" s="26">
        <v>2025</v>
      </c>
      <c r="C18" s="107">
        <v>20.173162700361011</v>
      </c>
      <c r="D18" s="19"/>
      <c r="E18" s="2"/>
      <c r="F18" s="2"/>
    </row>
    <row r="19" spans="1:10">
      <c r="B19" s="26">
        <v>2026</v>
      </c>
      <c r="C19" s="107">
        <v>21.550196729241879</v>
      </c>
      <c r="D19" s="19"/>
      <c r="E19" s="2"/>
      <c r="F19" s="2"/>
    </row>
    <row r="20" spans="1:10">
      <c r="B20" s="88">
        <v>2027</v>
      </c>
      <c r="C20" s="107">
        <v>23.022809393501799</v>
      </c>
      <c r="D20" s="19"/>
      <c r="E20" s="2"/>
      <c r="F20" s="2"/>
    </row>
    <row r="21" spans="1:10">
      <c r="B21" s="88">
        <v>2028</v>
      </c>
      <c r="C21" s="107">
        <v>22.485166519855596</v>
      </c>
      <c r="D21" s="19"/>
      <c r="E21" s="2"/>
      <c r="F21" s="2"/>
    </row>
    <row r="22" spans="1:10">
      <c r="B22" s="88">
        <v>2029</v>
      </c>
      <c r="C22" s="107">
        <v>11.633569148014441</v>
      </c>
      <c r="D22" s="19"/>
      <c r="E22" s="2"/>
      <c r="F22" s="2"/>
    </row>
    <row r="23" spans="1:10">
      <c r="B23" s="26">
        <v>2030</v>
      </c>
      <c r="C23" s="107">
        <v>8.8729866498194951</v>
      </c>
      <c r="D23" s="19"/>
      <c r="E23" s="2"/>
      <c r="F23" s="2"/>
    </row>
    <row r="24" spans="1:10">
      <c r="B24" s="26"/>
      <c r="C24" s="107"/>
      <c r="D24" s="19"/>
      <c r="E24" s="2"/>
      <c r="F24" s="2"/>
    </row>
    <row r="25" spans="1:10">
      <c r="B25" s="88"/>
      <c r="C25" s="95"/>
      <c r="D25" s="19"/>
      <c r="E25" s="2"/>
      <c r="F25" s="2"/>
    </row>
    <row r="26" spans="1:10">
      <c r="B26" s="64"/>
      <c r="C26" s="19"/>
      <c r="D26" s="2"/>
      <c r="E26" s="2"/>
      <c r="F26" s="2"/>
    </row>
    <row r="27" spans="1:10">
      <c r="B27" s="26"/>
      <c r="C27" s="19"/>
      <c r="D27" s="2"/>
      <c r="E27" s="2"/>
      <c r="F27" s="2"/>
      <c r="H27" s="71"/>
      <c r="I27" s="2"/>
      <c r="J27" s="2"/>
    </row>
    <row r="28" spans="1:10">
      <c r="B28" s="10"/>
      <c r="D28" s="12"/>
      <c r="J28" s="2"/>
    </row>
    <row r="29" spans="1:10" ht="20.25" customHeight="1">
      <c r="J29" s="2"/>
    </row>
    <row r="30" spans="1:10" ht="15.75">
      <c r="B30" s="6" t="s">
        <v>127</v>
      </c>
    </row>
    <row r="32" spans="1:10" ht="12.75" customHeight="1">
      <c r="A32" s="45"/>
      <c r="B32" s="80" t="s">
        <v>87</v>
      </c>
      <c r="C32" s="84">
        <v>0</v>
      </c>
      <c r="D32" s="51"/>
      <c r="E32" s="46"/>
    </row>
    <row r="33" spans="1:6" ht="12.75" customHeight="1">
      <c r="A33" s="45"/>
      <c r="B33" s="47"/>
      <c r="C33" s="77">
        <f>SUM(C32:C32)</f>
        <v>0</v>
      </c>
      <c r="D33" s="48"/>
      <c r="E33" s="46"/>
    </row>
    <row r="34" spans="1:6">
      <c r="A34" s="45"/>
      <c r="B34" s="49"/>
      <c r="C34" s="50"/>
      <c r="D34" s="50"/>
      <c r="E34" s="45"/>
      <c r="F34" s="16"/>
    </row>
    <row r="35" spans="1:6" ht="28.5" customHeight="1">
      <c r="A35" s="45"/>
      <c r="B35" s="45"/>
      <c r="C35" s="45"/>
      <c r="D35" s="45"/>
      <c r="E35" s="45"/>
    </row>
    <row r="36" spans="1:6">
      <c r="B36" s="78"/>
    </row>
    <row r="149" spans="19:19">
      <c r="S149" s="24"/>
    </row>
    <row r="249" spans="18:21">
      <c r="R249" s="71"/>
    </row>
    <row r="250" spans="18:21">
      <c r="U250" s="71"/>
    </row>
  </sheetData>
  <pageMargins left="0.75" right="0.75" top="1" bottom="1" header="0.5" footer="0.5"/>
  <pageSetup paperSize="9" scale="78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T26"/>
  <sheetViews>
    <sheetView workbookViewId="0">
      <selection activeCell="F23" sqref="F23"/>
    </sheetView>
  </sheetViews>
  <sheetFormatPr defaultRowHeight="12.75"/>
  <cols>
    <col min="1" max="2" width="9.140625" style="7"/>
    <col min="3" max="3" width="4.85546875" style="7" customWidth="1"/>
    <col min="4" max="4" width="3.5703125" style="7" customWidth="1"/>
    <col min="5" max="5" width="17.42578125" style="7" customWidth="1"/>
    <col min="6" max="6" width="12.5703125" style="7" customWidth="1"/>
    <col min="7" max="7" width="14" style="7" customWidth="1"/>
    <col min="8" max="8" width="11" style="7" bestFit="1" customWidth="1"/>
    <col min="9" max="9" width="12.85546875" style="7" bestFit="1" customWidth="1"/>
    <col min="10" max="11" width="9.140625" style="7"/>
    <col min="12" max="12" width="17.7109375" style="7" customWidth="1"/>
    <col min="13" max="13" width="9.140625" style="7"/>
    <col min="14" max="15" width="11.28515625" style="7" bestFit="1" customWidth="1"/>
    <col min="16" max="16" width="14.140625" style="7" bestFit="1" customWidth="1"/>
    <col min="17" max="16384" width="9.140625" style="7"/>
  </cols>
  <sheetData>
    <row r="1" spans="2:20" ht="26.25" customHeight="1">
      <c r="N1" s="14"/>
      <c r="O1" s="14"/>
      <c r="P1" s="14"/>
      <c r="Q1" s="14"/>
      <c r="R1" s="14"/>
      <c r="S1" s="14"/>
      <c r="T1" s="14"/>
    </row>
    <row r="2" spans="2:20" ht="16.5" customHeight="1">
      <c r="B2" s="6" t="s">
        <v>128</v>
      </c>
    </row>
    <row r="3" spans="2:20" ht="16.5" customHeight="1">
      <c r="B3" s="80" t="s">
        <v>84</v>
      </c>
    </row>
    <row r="4" spans="2:20" ht="26.25" customHeight="1">
      <c r="B4" s="169" t="s">
        <v>23</v>
      </c>
      <c r="C4" s="169"/>
      <c r="D4" s="169"/>
      <c r="E4" s="108" t="s">
        <v>16</v>
      </c>
      <c r="F4" s="108" t="s">
        <v>17</v>
      </c>
      <c r="G4" s="108" t="s">
        <v>18</v>
      </c>
    </row>
    <row r="5" spans="2:20" ht="12.75" customHeight="1">
      <c r="B5" s="7">
        <v>0</v>
      </c>
      <c r="C5" s="8" t="s">
        <v>19</v>
      </c>
      <c r="D5" s="7">
        <v>1</v>
      </c>
      <c r="E5" s="14">
        <f>F5+G5</f>
        <v>40594.206284419997</v>
      </c>
      <c r="F5" s="14">
        <v>40555.4619819</v>
      </c>
      <c r="G5" s="96">
        <v>38.744302520000012</v>
      </c>
      <c r="H5" s="14"/>
    </row>
    <row r="6" spans="2:20">
      <c r="B6" s="7">
        <v>1</v>
      </c>
      <c r="C6" s="8" t="s">
        <v>19</v>
      </c>
      <c r="D6" s="7">
        <v>2</v>
      </c>
      <c r="E6" s="14">
        <f t="shared" ref="E6:E16" si="0">F6+G6</f>
        <v>30390.69326099</v>
      </c>
      <c r="F6" s="14">
        <v>30347.764999999999</v>
      </c>
      <c r="G6" s="96">
        <v>42.928260990000005</v>
      </c>
      <c r="H6" s="14"/>
    </row>
    <row r="7" spans="2:20">
      <c r="B7" s="7">
        <v>2</v>
      </c>
      <c r="C7" s="8" t="s">
        <v>19</v>
      </c>
      <c r="D7" s="7">
        <v>3</v>
      </c>
      <c r="E7" s="14">
        <f t="shared" si="0"/>
        <v>39350.488274089999</v>
      </c>
      <c r="F7" s="14">
        <v>39289.387000000002</v>
      </c>
      <c r="G7" s="96">
        <v>61.10127408999999</v>
      </c>
      <c r="H7" s="14"/>
    </row>
    <row r="8" spans="2:20">
      <c r="B8" s="7">
        <v>3</v>
      </c>
      <c r="C8" s="8" t="s">
        <v>19</v>
      </c>
      <c r="D8" s="7">
        <v>4</v>
      </c>
      <c r="E8" s="14">
        <f t="shared" si="0"/>
        <v>33396.964042010004</v>
      </c>
      <c r="F8" s="14">
        <v>30127.415000000001</v>
      </c>
      <c r="G8" s="96">
        <v>3269.54904201</v>
      </c>
      <c r="H8" s="14"/>
    </row>
    <row r="9" spans="2:20">
      <c r="B9" s="7">
        <v>4</v>
      </c>
      <c r="C9" s="8" t="s">
        <v>19</v>
      </c>
      <c r="D9" s="7">
        <v>5</v>
      </c>
      <c r="E9" s="14">
        <f t="shared" si="0"/>
        <v>28151.538167369999</v>
      </c>
      <c r="F9" s="14">
        <v>28102.243999999999</v>
      </c>
      <c r="G9" s="96">
        <f>53.07954331-3.78537594</f>
        <v>49.294167369999997</v>
      </c>
      <c r="H9" s="14"/>
    </row>
    <row r="10" spans="2:20">
      <c r="B10" s="7">
        <v>5</v>
      </c>
      <c r="C10" s="8" t="s">
        <v>19</v>
      </c>
      <c r="D10" s="7">
        <v>10</v>
      </c>
      <c r="E10" s="14">
        <f t="shared" si="0"/>
        <v>90935.515137990224</v>
      </c>
      <c r="F10" s="14">
        <v>90767.596737000218</v>
      </c>
      <c r="G10" s="96">
        <v>167.91840098999992</v>
      </c>
      <c r="H10" s="14"/>
    </row>
    <row r="11" spans="2:20">
      <c r="B11" s="7">
        <v>10</v>
      </c>
      <c r="C11" s="8" t="s">
        <v>19</v>
      </c>
      <c r="D11" s="7">
        <v>15</v>
      </c>
      <c r="E11" s="14">
        <f t="shared" si="0"/>
        <v>19651.215131080007</v>
      </c>
      <c r="F11" s="14">
        <v>19648.946230000009</v>
      </c>
      <c r="G11" s="96">
        <v>2.26890108</v>
      </c>
      <c r="H11" s="14"/>
    </row>
    <row r="12" spans="2:20">
      <c r="B12" s="7">
        <v>15</v>
      </c>
      <c r="C12" s="8" t="s">
        <v>19</v>
      </c>
      <c r="D12" s="7">
        <v>20</v>
      </c>
      <c r="E12" s="14">
        <f t="shared" si="0"/>
        <v>10064.782307559999</v>
      </c>
      <c r="F12" s="14">
        <v>10048.9</v>
      </c>
      <c r="G12" s="96">
        <v>15.882307559999997</v>
      </c>
      <c r="H12" s="14"/>
    </row>
    <row r="13" spans="2:20">
      <c r="B13" s="7">
        <v>20</v>
      </c>
      <c r="C13" s="8" t="s">
        <v>19</v>
      </c>
      <c r="D13" s="7">
        <v>25</v>
      </c>
      <c r="E13" s="14">
        <f t="shared" si="0"/>
        <v>13697.427000000001</v>
      </c>
      <c r="F13" s="14">
        <v>13697.427000000001</v>
      </c>
      <c r="G13" s="96">
        <v>0</v>
      </c>
      <c r="H13" s="14"/>
    </row>
    <row r="14" spans="2:20">
      <c r="B14" s="7">
        <v>25</v>
      </c>
      <c r="C14" s="8" t="s">
        <v>19</v>
      </c>
      <c r="D14" s="7">
        <v>30</v>
      </c>
      <c r="E14" s="14">
        <f t="shared" si="0"/>
        <v>14420.91</v>
      </c>
      <c r="F14" s="14">
        <v>14420.91</v>
      </c>
      <c r="G14" s="96">
        <v>0</v>
      </c>
      <c r="H14" s="14"/>
    </row>
    <row r="15" spans="2:20">
      <c r="B15" s="7">
        <v>30</v>
      </c>
      <c r="C15" s="153" t="s">
        <v>19</v>
      </c>
      <c r="D15" s="7">
        <v>35</v>
      </c>
      <c r="E15" s="14">
        <f t="shared" si="0"/>
        <v>3725.1869999999999</v>
      </c>
      <c r="F15" s="14">
        <v>3725.1869999999999</v>
      </c>
      <c r="G15" s="96">
        <v>0</v>
      </c>
      <c r="H15" s="14"/>
    </row>
    <row r="16" spans="2:20">
      <c r="B16" s="170" t="s">
        <v>20</v>
      </c>
      <c r="C16" s="170"/>
      <c r="D16" s="171"/>
      <c r="E16" s="14">
        <f t="shared" si="0"/>
        <v>22.59531385999999</v>
      </c>
      <c r="F16" s="14">
        <v>22.59531385999999</v>
      </c>
      <c r="G16" s="96">
        <v>0</v>
      </c>
      <c r="H16" s="14"/>
    </row>
    <row r="17" spans="2:20">
      <c r="B17" s="170"/>
      <c r="C17" s="170"/>
      <c r="D17" s="171"/>
      <c r="E17" s="14"/>
      <c r="F17" s="14"/>
      <c r="G17" s="14"/>
      <c r="H17" s="14"/>
    </row>
    <row r="18" spans="2:20">
      <c r="B18" s="172" t="s">
        <v>16</v>
      </c>
      <c r="C18" s="172"/>
      <c r="D18" s="172"/>
      <c r="E18" s="11">
        <f>SUM(E5:E17)</f>
        <v>324401.52191937016</v>
      </c>
      <c r="F18" s="11">
        <f>SUM(F5:F17)</f>
        <v>320753.83526276023</v>
      </c>
      <c r="G18" s="97">
        <f>SUM(G5:G17)</f>
        <v>3647.6866566100002</v>
      </c>
    </row>
    <row r="19" spans="2:20" ht="46.5" customHeight="1">
      <c r="G19" s="14"/>
    </row>
    <row r="20" spans="2:20" ht="15.75">
      <c r="B20" s="6" t="s">
        <v>129</v>
      </c>
    </row>
    <row r="21" spans="2:20">
      <c r="F21" s="106"/>
    </row>
    <row r="22" spans="2:20">
      <c r="B22" s="7" t="s">
        <v>21</v>
      </c>
      <c r="F22" s="106">
        <v>7.3353373365752752</v>
      </c>
    </row>
    <row r="23" spans="2:20">
      <c r="B23" s="7" t="s">
        <v>22</v>
      </c>
      <c r="F23" s="106">
        <v>2.8655126248914189</v>
      </c>
    </row>
    <row r="24" spans="2:20">
      <c r="F24" s="106"/>
    </row>
    <row r="26" spans="2:20">
      <c r="N26" s="14"/>
      <c r="O26" s="14"/>
      <c r="P26" s="14"/>
      <c r="Q26" s="14"/>
      <c r="R26" s="14"/>
      <c r="S26" s="14"/>
      <c r="T26" s="14"/>
    </row>
  </sheetData>
  <mergeCells count="4">
    <mergeCell ref="B4:D4"/>
    <mergeCell ref="B17:D17"/>
    <mergeCell ref="B18:D18"/>
    <mergeCell ref="B16:D16"/>
  </mergeCells>
  <phoneticPr fontId="8" type="noConversion"/>
  <pageMargins left="0.75" right="0.75" top="1" bottom="1" header="0.5" footer="0.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Blad3">
    <pageSetUpPr fitToPage="1"/>
  </sheetPr>
  <dimension ref="A1:U249"/>
  <sheetViews>
    <sheetView zoomScale="90" zoomScaleNormal="90" workbookViewId="0">
      <selection activeCell="C7" sqref="C7:C25"/>
    </sheetView>
  </sheetViews>
  <sheetFormatPr defaultRowHeight="12.75"/>
  <cols>
    <col min="1" max="1" width="9.140625" style="7"/>
    <col min="2" max="2" width="14.140625" style="7" customWidth="1"/>
    <col min="3" max="3" width="12.140625" style="7" customWidth="1"/>
    <col min="4" max="4" width="11.5703125" style="7" bestFit="1" customWidth="1"/>
    <col min="5" max="6" width="9.28515625" style="7" bestFit="1" customWidth="1"/>
    <col min="7" max="7" width="10.7109375" style="7" bestFit="1" customWidth="1"/>
    <col min="8" max="8" width="9.140625" style="7"/>
    <col min="9" max="9" width="13.42578125" style="7" bestFit="1" customWidth="1"/>
    <col min="10" max="11" width="9.140625" style="7"/>
    <col min="12" max="12" width="12.140625" style="7" bestFit="1" customWidth="1"/>
    <col min="13" max="13" width="14.85546875" style="7" customWidth="1"/>
    <col min="14" max="18" width="9.140625" style="7"/>
    <col min="19" max="19" width="10" style="7" bestFit="1" customWidth="1"/>
    <col min="20" max="16384" width="9.140625" style="7"/>
  </cols>
  <sheetData>
    <row r="1" spans="2:10" ht="33" customHeight="1"/>
    <row r="2" spans="2:10" ht="15.75">
      <c r="B2" s="126" t="s">
        <v>126</v>
      </c>
      <c r="C2" s="127"/>
      <c r="D2" s="127"/>
      <c r="E2" s="127"/>
      <c r="F2" s="127"/>
      <c r="G2" s="127"/>
      <c r="H2" s="127"/>
      <c r="I2" s="127"/>
    </row>
    <row r="3" spans="2:10">
      <c r="B3" s="128" t="s">
        <v>84</v>
      </c>
      <c r="C3" s="127"/>
      <c r="D3" s="127"/>
      <c r="E3" s="127"/>
      <c r="F3" s="127"/>
      <c r="G3" s="127"/>
      <c r="H3" s="127"/>
      <c r="I3" s="127"/>
    </row>
    <row r="4" spans="2:10">
      <c r="B4" s="127"/>
      <c r="C4" s="127"/>
      <c r="D4" s="127"/>
      <c r="E4" s="127"/>
      <c r="F4" s="127"/>
      <c r="G4" s="127"/>
      <c r="H4" s="127"/>
      <c r="I4" s="127"/>
    </row>
    <row r="5" spans="2:10">
      <c r="B5" s="129" t="s">
        <v>24</v>
      </c>
      <c r="C5" s="129" t="s">
        <v>25</v>
      </c>
      <c r="D5" s="129"/>
      <c r="E5" s="127"/>
      <c r="F5" s="127"/>
      <c r="G5" s="127"/>
      <c r="H5" s="127"/>
      <c r="I5" s="127"/>
    </row>
    <row r="6" spans="2:10" ht="18.75" customHeight="1">
      <c r="B6" s="130"/>
      <c r="C6" s="131"/>
      <c r="D6" s="132"/>
      <c r="E6" s="132"/>
      <c r="F6" s="132"/>
      <c r="G6" s="127"/>
      <c r="H6" s="127"/>
      <c r="I6" s="132"/>
      <c r="J6" s="2"/>
    </row>
    <row r="7" spans="2:10" ht="12.75" customHeight="1">
      <c r="B7" s="130">
        <v>2014</v>
      </c>
      <c r="C7" s="151">
        <v>13687.129377009998</v>
      </c>
      <c r="D7" s="133"/>
      <c r="E7" s="132"/>
      <c r="F7" s="132"/>
      <c r="G7" s="127"/>
      <c r="H7" s="127"/>
      <c r="I7" s="132"/>
      <c r="J7" s="2"/>
    </row>
    <row r="8" spans="2:10" ht="12.75" customHeight="1">
      <c r="B8" s="130">
        <v>2015</v>
      </c>
      <c r="C8" s="151">
        <v>42032.875572180004</v>
      </c>
      <c r="D8" s="133"/>
      <c r="E8" s="132"/>
      <c r="F8" s="132"/>
      <c r="G8" s="127"/>
      <c r="H8" s="127"/>
      <c r="I8" s="132"/>
      <c r="J8" s="2"/>
    </row>
    <row r="9" spans="2:10" ht="12.75" customHeight="1">
      <c r="B9" s="130">
        <v>2016</v>
      </c>
      <c r="C9" s="151">
        <v>29613.215386060001</v>
      </c>
      <c r="D9" s="133"/>
      <c r="E9" s="132"/>
      <c r="F9" s="134"/>
      <c r="G9" s="127"/>
      <c r="H9" s="127"/>
      <c r="I9" s="132"/>
      <c r="J9" s="2"/>
    </row>
    <row r="10" spans="2:10" ht="12.75" customHeight="1">
      <c r="B10" s="130">
        <v>2017</v>
      </c>
      <c r="C10" s="151">
        <v>42893.523603380003</v>
      </c>
      <c r="D10" s="133"/>
      <c r="E10" s="132"/>
      <c r="F10" s="134"/>
      <c r="G10" s="127"/>
      <c r="H10" s="127"/>
      <c r="I10" s="132"/>
      <c r="J10" s="2"/>
    </row>
    <row r="11" spans="2:10" ht="12.75" customHeight="1">
      <c r="B11" s="130">
        <v>2018</v>
      </c>
      <c r="C11" s="151">
        <v>30605.255849609999</v>
      </c>
      <c r="D11" s="133"/>
      <c r="E11" s="132"/>
      <c r="F11" s="134"/>
      <c r="G11" s="127"/>
      <c r="H11" s="127"/>
      <c r="I11" s="132"/>
      <c r="J11" s="2"/>
    </row>
    <row r="12" spans="2:10" ht="12.75" customHeight="1">
      <c r="B12" s="130">
        <v>2019</v>
      </c>
      <c r="C12" s="151">
        <v>27127.511753640003</v>
      </c>
      <c r="D12" s="133"/>
      <c r="E12" s="132"/>
      <c r="F12" s="132"/>
      <c r="G12" s="127"/>
      <c r="H12" s="127"/>
      <c r="I12" s="132"/>
      <c r="J12" s="2"/>
    </row>
    <row r="13" spans="2:10" ht="12.75" customHeight="1">
      <c r="B13" s="130">
        <v>2020</v>
      </c>
      <c r="C13" s="151">
        <v>15116.88800882</v>
      </c>
      <c r="D13" s="133"/>
      <c r="E13" s="132"/>
      <c r="F13" s="132"/>
      <c r="G13" s="127"/>
      <c r="H13" s="127"/>
      <c r="I13" s="132"/>
      <c r="J13" s="2"/>
    </row>
    <row r="14" spans="2:10" ht="12.75" customHeight="1">
      <c r="B14" s="130">
        <v>2021</v>
      </c>
      <c r="C14" s="151">
        <v>16526.587813760001</v>
      </c>
      <c r="D14" s="133"/>
      <c r="E14" s="132"/>
      <c r="F14" s="132"/>
      <c r="G14" s="127"/>
      <c r="H14" s="127"/>
      <c r="I14" s="132"/>
      <c r="J14" s="2"/>
    </row>
    <row r="15" spans="2:10" ht="12.75" customHeight="1">
      <c r="B15" s="130">
        <v>2022</v>
      </c>
      <c r="C15" s="151">
        <v>15314.317199269999</v>
      </c>
      <c r="D15" s="133"/>
      <c r="E15" s="132"/>
      <c r="F15" s="132"/>
      <c r="G15" s="127"/>
      <c r="H15" s="127"/>
      <c r="I15" s="114"/>
      <c r="J15" s="2"/>
    </row>
    <row r="16" spans="2:10" ht="12.75" customHeight="1">
      <c r="B16" s="130">
        <v>2023</v>
      </c>
      <c r="C16" s="151">
        <v>29902.258440240017</v>
      </c>
      <c r="D16" s="133"/>
      <c r="E16" s="132"/>
      <c r="F16" s="132"/>
      <c r="G16" s="127"/>
      <c r="H16" s="127"/>
      <c r="I16" s="132"/>
      <c r="J16" s="2"/>
    </row>
    <row r="17" spans="1:10" ht="12.75" customHeight="1">
      <c r="B17" s="130">
        <v>2024</v>
      </c>
      <c r="C17" s="151">
        <v>6620.1320000000005</v>
      </c>
      <c r="D17" s="133"/>
      <c r="E17" s="132"/>
      <c r="F17" s="132"/>
      <c r="G17" s="127"/>
      <c r="H17" s="127"/>
      <c r="I17" s="132"/>
      <c r="J17" s="2"/>
    </row>
    <row r="18" spans="1:10" ht="12.75" customHeight="1">
      <c r="B18" s="130">
        <v>2027</v>
      </c>
      <c r="C18" s="151">
        <v>2.26890108</v>
      </c>
      <c r="D18" s="133"/>
      <c r="E18" s="132"/>
      <c r="F18" s="132"/>
      <c r="G18" s="127"/>
      <c r="H18" s="127"/>
      <c r="I18" s="132"/>
      <c r="J18" s="2"/>
    </row>
    <row r="19" spans="1:10" ht="12.75" customHeight="1">
      <c r="B19" s="130">
        <v>2028</v>
      </c>
      <c r="C19" s="151">
        <v>13028.81423</v>
      </c>
      <c r="D19" s="133"/>
      <c r="E19" s="132"/>
      <c r="F19" s="132"/>
      <c r="G19" s="127"/>
      <c r="H19" s="127"/>
      <c r="I19" s="132"/>
      <c r="J19" s="2"/>
    </row>
    <row r="20" spans="1:10" ht="12.75" customHeight="1">
      <c r="B20" s="135">
        <v>2032</v>
      </c>
      <c r="C20" s="151">
        <v>15.882307559999997</v>
      </c>
      <c r="D20" s="133"/>
      <c r="E20" s="132"/>
      <c r="F20" s="132"/>
      <c r="G20" s="127"/>
      <c r="H20" s="127"/>
      <c r="I20" s="132"/>
      <c r="J20" s="2"/>
    </row>
    <row r="21" spans="1:10" ht="12.75" customHeight="1">
      <c r="B21" s="135">
        <v>2033</v>
      </c>
      <c r="C21" s="151">
        <v>10048.9</v>
      </c>
      <c r="D21" s="133"/>
      <c r="E21" s="132"/>
      <c r="F21" s="132"/>
      <c r="G21" s="127"/>
      <c r="H21" s="127"/>
      <c r="I21" s="132"/>
      <c r="J21" s="2"/>
    </row>
    <row r="22" spans="1:10" ht="12.75" customHeight="1">
      <c r="B22" s="135">
        <v>2037</v>
      </c>
      <c r="C22" s="151">
        <v>13697.427000000001</v>
      </c>
      <c r="D22" s="133"/>
      <c r="E22" s="132"/>
      <c r="F22" s="132"/>
      <c r="G22" s="127"/>
      <c r="H22" s="127"/>
      <c r="I22" s="132"/>
      <c r="J22" s="2"/>
    </row>
    <row r="23" spans="1:10" ht="12.75" customHeight="1">
      <c r="B23" s="130">
        <v>2042</v>
      </c>
      <c r="C23" s="151">
        <v>14420.91</v>
      </c>
      <c r="D23" s="133"/>
      <c r="E23" s="132"/>
      <c r="F23" s="132"/>
      <c r="G23" s="127"/>
      <c r="H23" s="127"/>
      <c r="I23" s="132"/>
      <c r="J23" s="2"/>
    </row>
    <row r="24" spans="1:10" ht="12.75" customHeight="1">
      <c r="B24" s="130">
        <v>2047</v>
      </c>
      <c r="C24" s="131">
        <v>3725.1869999999999</v>
      </c>
      <c r="D24" s="133"/>
      <c r="E24" s="132"/>
      <c r="F24" s="132"/>
      <c r="G24" s="127"/>
      <c r="H24" s="127"/>
      <c r="I24" s="132"/>
      <c r="J24" s="2"/>
    </row>
    <row r="25" spans="1:10">
      <c r="B25" s="135">
        <v>2108</v>
      </c>
      <c r="C25" s="131">
        <v>22.59531385999999</v>
      </c>
      <c r="D25" s="132"/>
      <c r="E25" s="132"/>
      <c r="F25" s="132"/>
      <c r="G25" s="127"/>
      <c r="H25" s="127"/>
      <c r="I25" s="132"/>
      <c r="J25" s="2"/>
    </row>
    <row r="26" spans="1:10">
      <c r="B26" s="129"/>
      <c r="C26" s="127"/>
      <c r="D26" s="136"/>
      <c r="E26" s="127"/>
      <c r="F26" s="127"/>
      <c r="G26" s="127"/>
      <c r="H26" s="127"/>
      <c r="I26" s="127"/>
      <c r="J26" s="2"/>
    </row>
    <row r="27" spans="1:10" ht="20.25" customHeight="1">
      <c r="B27" s="127"/>
      <c r="C27" s="127"/>
      <c r="D27" s="127"/>
      <c r="E27" s="127"/>
      <c r="F27" s="127"/>
      <c r="G27" s="127"/>
      <c r="H27" s="127"/>
      <c r="I27" s="127"/>
      <c r="J27" s="2"/>
    </row>
    <row r="28" spans="1:10" ht="15.75">
      <c r="B28" s="126" t="s">
        <v>127</v>
      </c>
      <c r="C28" s="127"/>
      <c r="D28" s="127"/>
      <c r="E28" s="127"/>
      <c r="F28" s="127"/>
      <c r="G28" s="127"/>
      <c r="H28" s="127"/>
      <c r="I28" s="127"/>
    </row>
    <row r="29" spans="1:10">
      <c r="B29" s="127"/>
      <c r="C29" s="127"/>
      <c r="D29" s="127"/>
      <c r="E29" s="127"/>
      <c r="F29" s="127"/>
      <c r="G29" s="127"/>
      <c r="H29" s="127"/>
      <c r="I29" s="127"/>
    </row>
    <row r="30" spans="1:10">
      <c r="B30" s="137"/>
      <c r="C30" s="138"/>
      <c r="D30" s="139"/>
      <c r="E30" s="127"/>
      <c r="F30" s="127"/>
      <c r="G30" s="127"/>
      <c r="H30" s="127"/>
      <c r="I30" s="127"/>
    </row>
    <row r="31" spans="1:10" ht="12.75" customHeight="1">
      <c r="A31" s="45"/>
      <c r="B31" s="128" t="s">
        <v>12</v>
      </c>
      <c r="C31" s="138">
        <v>5250.0000000000009</v>
      </c>
      <c r="D31" s="140"/>
      <c r="E31" s="141"/>
      <c r="F31" s="127"/>
      <c r="G31" s="127"/>
      <c r="H31" s="127"/>
      <c r="I31" s="127"/>
    </row>
    <row r="32" spans="1:10" ht="12.75" customHeight="1">
      <c r="A32" s="45"/>
      <c r="B32" s="137" t="s">
        <v>109</v>
      </c>
      <c r="C32" s="138">
        <v>75</v>
      </c>
      <c r="D32" s="142"/>
      <c r="E32" s="141"/>
      <c r="F32" s="127"/>
      <c r="G32" s="127"/>
      <c r="H32" s="127"/>
      <c r="I32" s="127"/>
    </row>
    <row r="33" spans="1:9">
      <c r="A33" s="45"/>
      <c r="B33" s="137" t="s">
        <v>87</v>
      </c>
      <c r="C33" s="140">
        <v>0.70727620000000002</v>
      </c>
      <c r="D33" s="143"/>
      <c r="E33" s="144"/>
      <c r="F33" s="139"/>
      <c r="G33" s="127"/>
      <c r="H33" s="127"/>
      <c r="I33" s="127"/>
    </row>
    <row r="34" spans="1:9">
      <c r="A34" s="45"/>
      <c r="B34" s="144"/>
      <c r="C34" s="144"/>
      <c r="D34" s="144"/>
      <c r="E34" s="144"/>
      <c r="F34" s="127"/>
      <c r="G34" s="127"/>
      <c r="H34" s="127"/>
      <c r="I34" s="127"/>
    </row>
    <row r="35" spans="1:9">
      <c r="B35" s="78"/>
    </row>
    <row r="148" spans="19:19">
      <c r="S148" s="24"/>
    </row>
    <row r="248" spans="18:21">
      <c r="R248" s="71"/>
    </row>
    <row r="249" spans="18:21">
      <c r="U249" s="71"/>
    </row>
  </sheetData>
  <phoneticPr fontId="8" type="noConversion"/>
  <pageMargins left="0.75" right="0.75" top="1" bottom="1" header="0.5" footer="0.5"/>
  <pageSetup paperSize="9" scale="86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workbookViewId="0">
      <selection activeCell="G5" sqref="G5:G6"/>
    </sheetView>
  </sheetViews>
  <sheetFormatPr defaultRowHeight="12.75"/>
  <cols>
    <col min="1" max="1" width="5.7109375" style="7" customWidth="1"/>
    <col min="2" max="2" width="16.7109375" style="62" customWidth="1"/>
    <col min="3" max="3" width="15.5703125" style="7" customWidth="1"/>
    <col min="4" max="4" width="18.42578125" style="7" customWidth="1"/>
    <col min="5" max="5" width="9.28515625" style="7" bestFit="1" customWidth="1"/>
    <col min="6" max="16384" width="9.140625" style="7"/>
  </cols>
  <sheetData>
    <row r="1" spans="2:11" ht="33" customHeight="1"/>
    <row r="2" spans="2:11" ht="15.75">
      <c r="B2" s="1" t="s">
        <v>125</v>
      </c>
    </row>
    <row r="4" spans="2:11" ht="18">
      <c r="B4" s="63" t="s">
        <v>46</v>
      </c>
      <c r="C4" s="9" t="s">
        <v>48</v>
      </c>
      <c r="D4" s="9" t="s">
        <v>54</v>
      </c>
    </row>
    <row r="5" spans="2:11" ht="13.5" customHeight="1">
      <c r="B5" s="59" t="s">
        <v>47</v>
      </c>
      <c r="C5" s="60" t="s">
        <v>57</v>
      </c>
      <c r="D5" s="9" t="s">
        <v>49</v>
      </c>
    </row>
    <row r="6" spans="2:11" ht="13.5" customHeight="1">
      <c r="B6" s="26"/>
      <c r="C6" s="27"/>
    </row>
    <row r="7" spans="2:11">
      <c r="B7" s="26">
        <v>2014</v>
      </c>
      <c r="C7" s="107">
        <v>20938</v>
      </c>
      <c r="D7" s="66" t="s">
        <v>55</v>
      </c>
      <c r="H7" s="99"/>
      <c r="K7" s="99"/>
    </row>
    <row r="8" spans="2:11">
      <c r="B8" s="26">
        <v>2015</v>
      </c>
      <c r="C8" s="107">
        <v>5789</v>
      </c>
      <c r="D8" s="66" t="s">
        <v>55</v>
      </c>
      <c r="H8" s="99"/>
      <c r="K8" s="99"/>
    </row>
    <row r="9" spans="2:11">
      <c r="B9" s="26">
        <v>2016</v>
      </c>
      <c r="C9" s="107">
        <v>22708</v>
      </c>
      <c r="D9" s="66" t="s">
        <v>55</v>
      </c>
      <c r="H9" s="99"/>
      <c r="K9" s="99"/>
    </row>
    <row r="10" spans="2:11">
      <c r="B10" s="26">
        <v>2017</v>
      </c>
      <c r="C10" s="107">
        <v>11796</v>
      </c>
      <c r="D10" s="66" t="s">
        <v>55</v>
      </c>
      <c r="H10" s="99"/>
      <c r="K10" s="99"/>
    </row>
    <row r="11" spans="2:11">
      <c r="B11" s="26">
        <v>2018</v>
      </c>
      <c r="C11" s="107">
        <v>20214</v>
      </c>
      <c r="D11" s="66" t="s">
        <v>55</v>
      </c>
      <c r="H11" s="99"/>
      <c r="K11" s="99"/>
    </row>
    <row r="12" spans="2:11">
      <c r="B12" s="26">
        <v>2019</v>
      </c>
      <c r="C12" s="107">
        <v>14667</v>
      </c>
      <c r="D12" s="66" t="s">
        <v>55</v>
      </c>
      <c r="H12" s="99"/>
      <c r="K12" s="99"/>
    </row>
    <row r="13" spans="2:11">
      <c r="B13" s="26">
        <v>2020</v>
      </c>
      <c r="C13" s="107">
        <v>30335</v>
      </c>
      <c r="D13" s="66" t="s">
        <v>55</v>
      </c>
      <c r="H13" s="99"/>
      <c r="K13" s="99"/>
    </row>
    <row r="14" spans="2:11">
      <c r="B14" s="26">
        <v>2021</v>
      </c>
      <c r="C14" s="107">
        <v>3915</v>
      </c>
      <c r="D14" s="66" t="s">
        <v>56</v>
      </c>
      <c r="H14" s="99"/>
      <c r="K14" s="99"/>
    </row>
    <row r="15" spans="2:11">
      <c r="B15" s="26">
        <v>2022</v>
      </c>
      <c r="C15" s="107">
        <v>21823</v>
      </c>
      <c r="D15" s="66" t="s">
        <v>56</v>
      </c>
      <c r="H15" s="99"/>
      <c r="K15" s="99"/>
    </row>
    <row r="16" spans="2:11">
      <c r="B16" s="26">
        <v>2023</v>
      </c>
      <c r="C16" s="107">
        <v>18166</v>
      </c>
      <c r="D16" s="66" t="s">
        <v>56</v>
      </c>
      <c r="H16" s="99"/>
      <c r="K16" s="99"/>
    </row>
    <row r="17" spans="1:11">
      <c r="B17" s="26">
        <v>2024</v>
      </c>
      <c r="C17" s="107">
        <v>6620</v>
      </c>
      <c r="D17" s="66" t="s">
        <v>56</v>
      </c>
      <c r="H17" s="99"/>
      <c r="K17" s="99"/>
    </row>
    <row r="18" spans="1:11">
      <c r="B18" s="26">
        <v>2026</v>
      </c>
      <c r="C18" s="107">
        <v>1610</v>
      </c>
      <c r="D18" s="66" t="s">
        <v>56</v>
      </c>
      <c r="H18" s="99"/>
      <c r="K18" s="99"/>
    </row>
    <row r="19" spans="1:11">
      <c r="B19" s="26">
        <v>2027</v>
      </c>
      <c r="C19" s="107">
        <v>8350</v>
      </c>
      <c r="D19" s="66" t="s">
        <v>56</v>
      </c>
      <c r="H19" s="99"/>
      <c r="K19" s="99"/>
    </row>
    <row r="20" spans="1:11">
      <c r="B20" s="26">
        <v>2028</v>
      </c>
      <c r="C20" s="107">
        <v>3707</v>
      </c>
      <c r="D20" s="66" t="s">
        <v>56</v>
      </c>
      <c r="H20" s="99"/>
      <c r="K20" s="99"/>
    </row>
    <row r="21" spans="1:11">
      <c r="B21" s="26">
        <v>2032</v>
      </c>
      <c r="C21" s="107">
        <v>16</v>
      </c>
      <c r="D21" s="66" t="s">
        <v>56</v>
      </c>
      <c r="K21" s="99"/>
    </row>
    <row r="22" spans="1:11">
      <c r="B22" s="26">
        <v>2033</v>
      </c>
      <c r="C22" s="107">
        <v>2208</v>
      </c>
      <c r="D22" s="66" t="s">
        <v>56</v>
      </c>
      <c r="H22" s="99"/>
      <c r="K22" s="99"/>
    </row>
    <row r="23" spans="1:11">
      <c r="B23" s="26">
        <v>2035</v>
      </c>
      <c r="C23" s="107">
        <v>6010</v>
      </c>
      <c r="D23" s="66" t="s">
        <v>56</v>
      </c>
      <c r="H23" s="99"/>
      <c r="K23" s="99"/>
    </row>
    <row r="24" spans="1:11">
      <c r="B24" s="26">
        <v>2036</v>
      </c>
      <c r="C24" s="107">
        <v>1825</v>
      </c>
      <c r="D24" s="66" t="s">
        <v>56</v>
      </c>
      <c r="H24" s="99"/>
      <c r="K24" s="99"/>
    </row>
    <row r="25" spans="1:11">
      <c r="B25" s="26">
        <v>2037</v>
      </c>
      <c r="C25" s="107">
        <v>4955</v>
      </c>
      <c r="D25" s="66" t="s">
        <v>56</v>
      </c>
      <c r="H25" s="99"/>
      <c r="K25" s="99"/>
    </row>
    <row r="26" spans="1:11">
      <c r="B26" s="26">
        <v>2042</v>
      </c>
      <c r="C26" s="107">
        <v>10586</v>
      </c>
      <c r="D26" s="66" t="s">
        <v>56</v>
      </c>
      <c r="H26" s="99"/>
      <c r="K26" s="99"/>
    </row>
    <row r="27" spans="1:11">
      <c r="B27" s="26">
        <v>2055</v>
      </c>
      <c r="C27" s="107">
        <v>33</v>
      </c>
      <c r="D27" s="66" t="s">
        <v>56</v>
      </c>
      <c r="K27" s="99"/>
    </row>
    <row r="28" spans="1:11">
      <c r="C28" s="19"/>
      <c r="D28" s="66"/>
    </row>
    <row r="29" spans="1:11">
      <c r="B29" s="65"/>
      <c r="C29" s="67"/>
      <c r="D29" s="66"/>
    </row>
    <row r="32" spans="1:11" ht="18">
      <c r="A32" s="61" t="s">
        <v>50</v>
      </c>
      <c r="B32" s="64" t="s">
        <v>51</v>
      </c>
    </row>
    <row r="33" spans="2:2">
      <c r="B33" s="62" t="s">
        <v>52</v>
      </c>
    </row>
    <row r="34" spans="2:2">
      <c r="B34" s="62" t="s">
        <v>53</v>
      </c>
    </row>
    <row r="35" spans="2:2">
      <c r="B35" s="62" t="s">
        <v>58</v>
      </c>
    </row>
  </sheetData>
  <phoneticPr fontId="8" type="noConversion"/>
  <pageMargins left="0.75" right="0.75" top="1" bottom="1" header="0.5" footer="0.5"/>
  <pageSetup paperSize="9" scale="94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workbookViewId="0">
      <selection activeCell="E10" sqref="E10"/>
    </sheetView>
  </sheetViews>
  <sheetFormatPr defaultRowHeight="12.75"/>
  <cols>
    <col min="1" max="1" width="5.7109375" style="7" customWidth="1"/>
    <col min="2" max="2" width="16.7109375" style="62" customWidth="1"/>
    <col min="3" max="3" width="35" style="7" bestFit="1" customWidth="1"/>
    <col min="4" max="5" width="26.7109375" style="7" customWidth="1"/>
    <col min="6" max="6" width="9.140625" style="7"/>
    <col min="7" max="7" width="34.5703125" style="7" customWidth="1"/>
    <col min="8" max="16384" width="9.140625" style="7"/>
  </cols>
  <sheetData>
    <row r="1" spans="2:11" ht="33" customHeight="1"/>
    <row r="2" spans="2:11" ht="15.75">
      <c r="B2" s="1" t="s">
        <v>117</v>
      </c>
      <c r="D2" s="161" t="s">
        <v>124</v>
      </c>
      <c r="E2" s="160" t="s">
        <v>118</v>
      </c>
    </row>
    <row r="3" spans="2:11">
      <c r="D3" s="158"/>
      <c r="E3" s="158"/>
    </row>
    <row r="4" spans="2:11">
      <c r="B4" s="157" t="s">
        <v>2</v>
      </c>
      <c r="C4" s="2" t="s">
        <v>3</v>
      </c>
      <c r="D4" s="155">
        <v>237000000</v>
      </c>
      <c r="E4" s="155">
        <v>2676166181</v>
      </c>
      <c r="G4" s="173"/>
    </row>
    <row r="5" spans="2:11" ht="13.5" customHeight="1">
      <c r="B5" s="157" t="s">
        <v>40</v>
      </c>
      <c r="C5" s="2" t="s">
        <v>41</v>
      </c>
      <c r="D5" s="155">
        <v>951000000</v>
      </c>
      <c r="E5" s="155">
        <v>3286000000</v>
      </c>
      <c r="G5" s="173"/>
    </row>
    <row r="6" spans="2:11" ht="13.5" customHeight="1">
      <c r="B6" s="157" t="s">
        <v>65</v>
      </c>
      <c r="C6" s="2" t="s">
        <v>66</v>
      </c>
      <c r="D6" s="155">
        <v>325000000</v>
      </c>
      <c r="E6" s="155">
        <v>325000000</v>
      </c>
      <c r="G6" s="173"/>
    </row>
    <row r="7" spans="2:11" ht="13.5" customHeight="1">
      <c r="B7" s="157" t="s">
        <v>93</v>
      </c>
      <c r="C7" s="2" t="s">
        <v>94</v>
      </c>
      <c r="D7" s="155">
        <v>0</v>
      </c>
      <c r="E7" s="155">
        <v>31764.62</v>
      </c>
      <c r="G7" s="173"/>
    </row>
    <row r="8" spans="2:11">
      <c r="B8" s="157" t="s">
        <v>97</v>
      </c>
      <c r="C8" s="2" t="s">
        <v>98</v>
      </c>
      <c r="D8" s="155">
        <v>0</v>
      </c>
      <c r="E8" s="155">
        <v>49915.82</v>
      </c>
      <c r="G8" s="173"/>
      <c r="H8" s="99"/>
      <c r="K8" s="99"/>
    </row>
    <row r="9" spans="2:11">
      <c r="B9" s="26"/>
      <c r="C9" s="107"/>
      <c r="D9" s="66"/>
      <c r="E9" s="66"/>
      <c r="H9" s="99"/>
      <c r="K9" s="99"/>
    </row>
    <row r="10" spans="2:11">
      <c r="B10" s="26"/>
      <c r="C10" s="107"/>
      <c r="D10" s="156">
        <f>SUM(D4:D9)</f>
        <v>1513000000</v>
      </c>
      <c r="E10" s="156">
        <f>SUM(E4:E9)</f>
        <v>6287247861.4399996</v>
      </c>
      <c r="H10" s="99"/>
      <c r="K10" s="99"/>
    </row>
    <row r="11" spans="2:11">
      <c r="B11" s="26"/>
      <c r="C11" s="107"/>
      <c r="D11" s="66"/>
      <c r="H11" s="99"/>
      <c r="K11" s="99"/>
    </row>
    <row r="12" spans="2:11">
      <c r="B12" s="26"/>
      <c r="C12" s="107"/>
      <c r="D12" s="66"/>
      <c r="H12" s="99"/>
      <c r="K12" s="99"/>
    </row>
    <row r="13" spans="2:11">
      <c r="B13" s="26"/>
      <c r="C13" s="107"/>
      <c r="D13" s="66"/>
      <c r="H13" s="99"/>
      <c r="K13" s="99"/>
    </row>
    <row r="14" spans="2:11">
      <c r="B14" s="26"/>
      <c r="C14" s="107"/>
      <c r="D14" s="66"/>
      <c r="H14" s="99"/>
      <c r="K14" s="99"/>
    </row>
    <row r="15" spans="2:11">
      <c r="B15" s="26"/>
      <c r="C15" s="107"/>
      <c r="D15" s="66"/>
      <c r="H15" s="99"/>
      <c r="K15" s="99"/>
    </row>
    <row r="16" spans="2:11">
      <c r="B16" s="26"/>
      <c r="C16" s="107"/>
      <c r="D16" s="66"/>
      <c r="H16" s="99"/>
      <c r="K16" s="99"/>
    </row>
    <row r="17" spans="1:11">
      <c r="B17" s="26"/>
      <c r="C17" s="107"/>
      <c r="D17" s="66"/>
      <c r="H17" s="99"/>
      <c r="K17" s="99"/>
    </row>
    <row r="18" spans="1:11">
      <c r="B18" s="26"/>
      <c r="C18" s="107"/>
      <c r="D18" s="66"/>
      <c r="H18" s="99"/>
      <c r="K18" s="99"/>
    </row>
    <row r="19" spans="1:11">
      <c r="B19" s="26"/>
      <c r="C19" s="107"/>
      <c r="D19" s="66"/>
      <c r="H19" s="99"/>
      <c r="K19" s="99"/>
    </row>
    <row r="20" spans="1:11">
      <c r="B20" s="26"/>
      <c r="C20" s="107"/>
      <c r="D20" s="66"/>
      <c r="H20" s="99"/>
      <c r="K20" s="99"/>
    </row>
    <row r="21" spans="1:11">
      <c r="B21" s="26"/>
      <c r="C21" s="107"/>
      <c r="D21" s="66"/>
      <c r="K21" s="99"/>
    </row>
    <row r="22" spans="1:11">
      <c r="B22" s="26"/>
      <c r="C22" s="107"/>
      <c r="D22" s="66"/>
      <c r="H22" s="99"/>
      <c r="K22" s="99"/>
    </row>
    <row r="23" spans="1:11">
      <c r="B23" s="26"/>
      <c r="C23" s="107"/>
      <c r="D23" s="66"/>
      <c r="H23" s="99"/>
      <c r="K23" s="99"/>
    </row>
    <row r="24" spans="1:11">
      <c r="B24" s="26"/>
      <c r="C24" s="107"/>
      <c r="D24" s="66"/>
      <c r="H24" s="99"/>
      <c r="K24" s="99"/>
    </row>
    <row r="25" spans="1:11">
      <c r="B25" s="26"/>
      <c r="C25" s="107"/>
      <c r="D25" s="66"/>
      <c r="H25" s="99"/>
      <c r="K25" s="99"/>
    </row>
    <row r="26" spans="1:11">
      <c r="B26" s="26"/>
      <c r="C26" s="107"/>
      <c r="D26" s="66"/>
      <c r="H26" s="99"/>
      <c r="K26" s="99"/>
    </row>
    <row r="27" spans="1:11">
      <c r="B27" s="26"/>
      <c r="C27" s="107"/>
      <c r="D27" s="66"/>
      <c r="K27" s="99"/>
    </row>
    <row r="28" spans="1:11">
      <c r="C28" s="19"/>
      <c r="D28" s="66"/>
    </row>
    <row r="29" spans="1:11">
      <c r="B29" s="65"/>
      <c r="C29" s="67"/>
      <c r="D29" s="66"/>
    </row>
    <row r="32" spans="1:11" ht="18">
      <c r="A32" s="61"/>
      <c r="B32" s="64"/>
    </row>
  </sheetData>
  <pageMargins left="0.75" right="0.75" top="1" bottom="1" header="0.5" footer="0.5"/>
  <pageSetup paperSize="9" scale="94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9</vt:i4>
      </vt:variant>
      <vt:variant>
        <vt:lpstr>Benoemde bereiken</vt:lpstr>
      </vt:variant>
      <vt:variant>
        <vt:i4>7</vt:i4>
      </vt:variant>
    </vt:vector>
  </HeadingPairs>
  <TitlesOfParts>
    <vt:vector size="16" baseType="lpstr">
      <vt:lpstr>Debt Outstanding</vt:lpstr>
      <vt:lpstr>Foreign Currency</vt:lpstr>
      <vt:lpstr>Remaining life foreign currency</vt:lpstr>
      <vt:lpstr>Redemptions foreign currency</vt:lpstr>
      <vt:lpstr>Remaining life EUR</vt:lpstr>
      <vt:lpstr>Redemptions EUR</vt:lpstr>
      <vt:lpstr>Swaps in buckets</vt:lpstr>
      <vt:lpstr>Repurchased bonds</vt:lpstr>
      <vt:lpstr>Blad1</vt:lpstr>
      <vt:lpstr>'Debt Outstanding'!Afdrukbereik</vt:lpstr>
      <vt:lpstr>'Redemptions EUR'!Afdrukbereik</vt:lpstr>
      <vt:lpstr>'Redemptions foreign currency'!Afdrukbereik</vt:lpstr>
      <vt:lpstr>'Remaining life EUR'!Afdrukbereik</vt:lpstr>
      <vt:lpstr>'Remaining life foreign currency'!Afdrukbereik</vt:lpstr>
      <vt:lpstr>'Repurchased bonds'!Afdrukbereik</vt:lpstr>
      <vt:lpstr>'Swaps in buckets'!Afdrukbereik</vt:lpstr>
    </vt:vector>
  </TitlesOfParts>
  <Company>Ministery of Finance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Cees</dc:creator>
  <cp:lastModifiedBy>Sanders</cp:lastModifiedBy>
  <cp:lastPrinted>2014-02-07T14:38:39Z</cp:lastPrinted>
  <dcterms:created xsi:type="dcterms:W3CDTF">2005-10-04T16:26:05Z</dcterms:created>
  <dcterms:modified xsi:type="dcterms:W3CDTF">2014-05-01T12:55:14Z</dcterms:modified>
</cp:coreProperties>
</file>